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it\Documents\"/>
    </mc:Choice>
  </mc:AlternateContent>
  <bookViews>
    <workbookView xWindow="0" yWindow="0" windowWidth="19160" windowHeight="7010" tabRatio="500"/>
  </bookViews>
  <sheets>
    <sheet name="Declaration" sheetId="1" r:id="rId1"/>
    <sheet name="Table-I Summary Statement" sheetId="2" r:id="rId2"/>
    <sheet name="Table-II Promoter Shareholding" sheetId="3" r:id="rId3"/>
    <sheet name="Table-III Public Shareholding" sheetId="4" r:id="rId4"/>
    <sheet name="Table-IV NP-NP Shareholding" sheetId="5" r:id="rId5"/>
    <sheet name="Table-IIIA Person in Concert" sheetId="6" r:id="rId6"/>
    <sheet name="Table-IIIB Unclaimed Details" sheetId="7" r:id="rId7"/>
    <sheet name="Table-V SBOs" sheetId="8" r:id="rId8"/>
    <sheet name="Table-VI  foreign ownership" sheetId="9" r:id="rId9"/>
  </sheets>
  <definedNames>
    <definedName name="_xlnm.Print_Titles" localSheetId="0">Declaration!$4:$6</definedName>
    <definedName name="_xlnm.Print_Titles" localSheetId="8">'Table-VI  foreign ownership'!$4:$6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6" l="1"/>
  <c r="C4" i="6"/>
  <c r="T10" i="5"/>
  <c r="Q10" i="5"/>
  <c r="P10" i="5"/>
  <c r="N10" i="5"/>
  <c r="K10" i="5"/>
  <c r="J10" i="5"/>
  <c r="H10" i="5"/>
  <c r="G10" i="5"/>
  <c r="F10" i="5"/>
  <c r="E10" i="5"/>
  <c r="D10" i="5"/>
  <c r="O8" i="5"/>
  <c r="L8" i="5"/>
  <c r="M8" i="5" s="1"/>
  <c r="I8" i="5"/>
  <c r="O7" i="5"/>
  <c r="O10" i="5" s="1"/>
  <c r="M7" i="5"/>
  <c r="L7" i="5"/>
  <c r="L10" i="5" s="1"/>
  <c r="I7" i="5"/>
  <c r="I10" i="5" s="1"/>
  <c r="T63" i="4"/>
  <c r="P63" i="4"/>
  <c r="N63" i="4"/>
  <c r="K63" i="4"/>
  <c r="J63" i="4"/>
  <c r="H63" i="4"/>
  <c r="G63" i="4"/>
  <c r="F63" i="4"/>
  <c r="E63" i="4"/>
  <c r="D63" i="4"/>
  <c r="O62" i="4"/>
  <c r="M62" i="4"/>
  <c r="L62" i="4"/>
  <c r="I62" i="4"/>
  <c r="O61" i="4"/>
  <c r="M61" i="4"/>
  <c r="L61" i="4"/>
  <c r="I61" i="4"/>
  <c r="O60" i="4"/>
  <c r="M60" i="4"/>
  <c r="L60" i="4"/>
  <c r="I60" i="4"/>
  <c r="Q58" i="4"/>
  <c r="O58" i="4"/>
  <c r="M58" i="4"/>
  <c r="L58" i="4"/>
  <c r="I58" i="4"/>
  <c r="Q57" i="4"/>
  <c r="O57" i="4"/>
  <c r="L57" i="4"/>
  <c r="M57" i="4" s="1"/>
  <c r="I57" i="4"/>
  <c r="O56" i="4"/>
  <c r="L56" i="4"/>
  <c r="M56" i="4" s="1"/>
  <c r="I56" i="4"/>
  <c r="O55" i="4"/>
  <c r="L55" i="4"/>
  <c r="M55" i="4" s="1"/>
  <c r="I55" i="4"/>
  <c r="O54" i="4"/>
  <c r="L54" i="4"/>
  <c r="M54" i="4" s="1"/>
  <c r="I54" i="4"/>
  <c r="O53" i="4"/>
  <c r="L53" i="4"/>
  <c r="M53" i="4" s="1"/>
  <c r="I53" i="4"/>
  <c r="Q51" i="4"/>
  <c r="O51" i="4"/>
  <c r="L51" i="4"/>
  <c r="M51" i="4" s="1"/>
  <c r="I51" i="4"/>
  <c r="Q50" i="4"/>
  <c r="O50" i="4"/>
  <c r="M50" i="4"/>
  <c r="L50" i="4"/>
  <c r="I50" i="4"/>
  <c r="Q49" i="4"/>
  <c r="O49" i="4"/>
  <c r="M49" i="4"/>
  <c r="L49" i="4"/>
  <c r="I49" i="4"/>
  <c r="Q48" i="4"/>
  <c r="O48" i="4"/>
  <c r="L48" i="4"/>
  <c r="M48" i="4" s="1"/>
  <c r="I48" i="4"/>
  <c r="Q47" i="4"/>
  <c r="O47" i="4"/>
  <c r="L47" i="4"/>
  <c r="M47" i="4" s="1"/>
  <c r="I47" i="4"/>
  <c r="Q46" i="4"/>
  <c r="O46" i="4"/>
  <c r="M46" i="4"/>
  <c r="L46" i="4"/>
  <c r="I46" i="4"/>
  <c r="Q45" i="4"/>
  <c r="O45" i="4"/>
  <c r="M45" i="4"/>
  <c r="L45" i="4"/>
  <c r="I45" i="4"/>
  <c r="O44" i="4"/>
  <c r="M44" i="4"/>
  <c r="L44" i="4"/>
  <c r="I44" i="4"/>
  <c r="O43" i="4"/>
  <c r="M43" i="4"/>
  <c r="L43" i="4"/>
  <c r="I43" i="4"/>
  <c r="O42" i="4"/>
  <c r="M42" i="4"/>
  <c r="L42" i="4"/>
  <c r="I42" i="4"/>
  <c r="O41" i="4"/>
  <c r="M41" i="4"/>
  <c r="L41" i="4"/>
  <c r="I41" i="4"/>
  <c r="O40" i="4"/>
  <c r="M40" i="4"/>
  <c r="L40" i="4"/>
  <c r="I40" i="4"/>
  <c r="O39" i="4"/>
  <c r="M39" i="4"/>
  <c r="L39" i="4"/>
  <c r="I39" i="4"/>
  <c r="O38" i="4"/>
  <c r="M38" i="4"/>
  <c r="L38" i="4"/>
  <c r="I38" i="4"/>
  <c r="O37" i="4"/>
  <c r="O63" i="4" s="1"/>
  <c r="M37" i="4"/>
  <c r="M63" i="4" s="1"/>
  <c r="L37" i="4"/>
  <c r="L63" i="4" s="1"/>
  <c r="I37" i="4"/>
  <c r="I63" i="4" s="1"/>
  <c r="W35" i="4"/>
  <c r="W64" i="4" s="1"/>
  <c r="V35" i="4"/>
  <c r="U35" i="4"/>
  <c r="T35" i="4"/>
  <c r="P35" i="4"/>
  <c r="N35" i="4"/>
  <c r="L35" i="4"/>
  <c r="K35" i="4"/>
  <c r="J35" i="4"/>
  <c r="H35" i="4"/>
  <c r="G35" i="4"/>
  <c r="F35" i="4"/>
  <c r="E35" i="4"/>
  <c r="D35" i="4"/>
  <c r="D64" i="4" s="1"/>
  <c r="O34" i="4"/>
  <c r="L34" i="4"/>
  <c r="M34" i="4" s="1"/>
  <c r="I34" i="4"/>
  <c r="O33" i="4"/>
  <c r="O35" i="4" s="1"/>
  <c r="L33" i="4"/>
  <c r="M33" i="4" s="1"/>
  <c r="I33" i="4"/>
  <c r="O32" i="4"/>
  <c r="L32" i="4"/>
  <c r="M32" i="4" s="1"/>
  <c r="I32" i="4"/>
  <c r="I35" i="4" s="1"/>
  <c r="W30" i="4"/>
  <c r="V30" i="4"/>
  <c r="U30" i="4"/>
  <c r="T30" i="4"/>
  <c r="P30" i="4"/>
  <c r="N30" i="4"/>
  <c r="K30" i="4"/>
  <c r="J30" i="4"/>
  <c r="I30" i="4"/>
  <c r="H30" i="4"/>
  <c r="G30" i="4"/>
  <c r="F30" i="4"/>
  <c r="E30" i="4"/>
  <c r="D30" i="4"/>
  <c r="O29" i="4"/>
  <c r="L29" i="4"/>
  <c r="M29" i="4" s="1"/>
  <c r="I29" i="4"/>
  <c r="O27" i="4"/>
  <c r="L27" i="4"/>
  <c r="M27" i="4" s="1"/>
  <c r="I27" i="4"/>
  <c r="O26" i="4"/>
  <c r="L26" i="4"/>
  <c r="M26" i="4" s="1"/>
  <c r="I26" i="4"/>
  <c r="Q25" i="4"/>
  <c r="O25" i="4"/>
  <c r="M25" i="4"/>
  <c r="L25" i="4"/>
  <c r="I25" i="4"/>
  <c r="O24" i="4"/>
  <c r="M24" i="4"/>
  <c r="L24" i="4"/>
  <c r="I24" i="4"/>
  <c r="O23" i="4"/>
  <c r="M23" i="4"/>
  <c r="L23" i="4"/>
  <c r="I23" i="4"/>
  <c r="O22" i="4"/>
  <c r="M22" i="4"/>
  <c r="L22" i="4"/>
  <c r="I22" i="4"/>
  <c r="O21" i="4"/>
  <c r="O30" i="4" s="1"/>
  <c r="M21" i="4"/>
  <c r="M30" i="4" s="1"/>
  <c r="L21" i="4"/>
  <c r="L30" i="4" s="1"/>
  <c r="I21" i="4"/>
  <c r="W19" i="4"/>
  <c r="V19" i="4"/>
  <c r="V64" i="4" s="1"/>
  <c r="U19" i="4"/>
  <c r="U64" i="4" s="1"/>
  <c r="T19" i="4"/>
  <c r="T64" i="4" s="1"/>
  <c r="P19" i="4"/>
  <c r="P64" i="4" s="1"/>
  <c r="N19" i="4"/>
  <c r="N64" i="4" s="1"/>
  <c r="K19" i="4"/>
  <c r="K64" i="4" s="1"/>
  <c r="J19" i="4"/>
  <c r="J64" i="4" s="1"/>
  <c r="H19" i="4"/>
  <c r="H64" i="4" s="1"/>
  <c r="G19" i="4"/>
  <c r="G64" i="4" s="1"/>
  <c r="F19" i="4"/>
  <c r="F64" i="4" s="1"/>
  <c r="E19" i="4"/>
  <c r="E64" i="4" s="1"/>
  <c r="D19" i="4"/>
  <c r="O17" i="4"/>
  <c r="M17" i="4"/>
  <c r="L17" i="4"/>
  <c r="I17" i="4"/>
  <c r="O16" i="4"/>
  <c r="M16" i="4"/>
  <c r="L16" i="4"/>
  <c r="I16" i="4"/>
  <c r="O15" i="4"/>
  <c r="M15" i="4"/>
  <c r="L15" i="4"/>
  <c r="I15" i="4"/>
  <c r="O14" i="4"/>
  <c r="M14" i="4"/>
  <c r="L14" i="4"/>
  <c r="I14" i="4"/>
  <c r="O13" i="4"/>
  <c r="M13" i="4"/>
  <c r="L13" i="4"/>
  <c r="I13" i="4"/>
  <c r="O12" i="4"/>
  <c r="M12" i="4"/>
  <c r="L12" i="4"/>
  <c r="I12" i="4"/>
  <c r="O11" i="4"/>
  <c r="M11" i="4"/>
  <c r="L11" i="4"/>
  <c r="I11" i="4"/>
  <c r="O10" i="4"/>
  <c r="M10" i="4"/>
  <c r="L10" i="4"/>
  <c r="I10" i="4"/>
  <c r="O9" i="4"/>
  <c r="M9" i="4"/>
  <c r="L9" i="4"/>
  <c r="I9" i="4"/>
  <c r="O8" i="4"/>
  <c r="O19" i="4" s="1"/>
  <c r="M8" i="4"/>
  <c r="M19" i="4" s="1"/>
  <c r="L8" i="4"/>
  <c r="L19" i="4" s="1"/>
  <c r="L64" i="4" s="1"/>
  <c r="I8" i="4"/>
  <c r="I19" i="4" s="1"/>
  <c r="I64" i="4" s="1"/>
  <c r="T28" i="3"/>
  <c r="T27" i="3"/>
  <c r="S27" i="3"/>
  <c r="R27" i="3"/>
  <c r="P27" i="3"/>
  <c r="N27" i="3"/>
  <c r="K27" i="3"/>
  <c r="K28" i="3" s="1"/>
  <c r="J27" i="3"/>
  <c r="H27" i="3"/>
  <c r="G27" i="3"/>
  <c r="F27" i="3"/>
  <c r="E27" i="3"/>
  <c r="D27" i="3"/>
  <c r="O25" i="3"/>
  <c r="L25" i="3"/>
  <c r="M25" i="3" s="1"/>
  <c r="I25" i="3"/>
  <c r="O23" i="3"/>
  <c r="M23" i="3"/>
  <c r="L23" i="3"/>
  <c r="I23" i="3"/>
  <c r="O21" i="3"/>
  <c r="L21" i="3"/>
  <c r="M21" i="3" s="1"/>
  <c r="I21" i="3"/>
  <c r="O20" i="3"/>
  <c r="M20" i="3"/>
  <c r="L20" i="3"/>
  <c r="I20" i="3"/>
  <c r="O19" i="3"/>
  <c r="O27" i="3" s="1"/>
  <c r="L19" i="3"/>
  <c r="L27" i="3" s="1"/>
  <c r="I19" i="3"/>
  <c r="I27" i="3" s="1"/>
  <c r="T17" i="3"/>
  <c r="R17" i="3"/>
  <c r="R28" i="3" s="1"/>
  <c r="S28" i="3" s="1"/>
  <c r="P17" i="3"/>
  <c r="P28" i="3" s="1"/>
  <c r="O17" i="3"/>
  <c r="O28" i="3" s="1"/>
  <c r="N17" i="3"/>
  <c r="N28" i="3" s="1"/>
  <c r="K17" i="3"/>
  <c r="J17" i="3"/>
  <c r="J28" i="3" s="1"/>
  <c r="H17" i="3"/>
  <c r="H28" i="3" s="1"/>
  <c r="G17" i="3"/>
  <c r="G28" i="3" s="1"/>
  <c r="F17" i="3"/>
  <c r="F28" i="3" s="1"/>
  <c r="E17" i="3"/>
  <c r="E28" i="3" s="1"/>
  <c r="D17" i="3"/>
  <c r="D28" i="3" s="1"/>
  <c r="S16" i="3"/>
  <c r="Q16" i="3"/>
  <c r="O16" i="3"/>
  <c r="L16" i="3"/>
  <c r="M16" i="3" s="1"/>
  <c r="I16" i="3"/>
  <c r="S15" i="3"/>
  <c r="Q15" i="3"/>
  <c r="O15" i="3"/>
  <c r="M15" i="3"/>
  <c r="L15" i="3"/>
  <c r="I15" i="3"/>
  <c r="S14" i="3"/>
  <c r="Q14" i="3"/>
  <c r="O14" i="3"/>
  <c r="L14" i="3"/>
  <c r="M14" i="3" s="1"/>
  <c r="I14" i="3"/>
  <c r="S13" i="3"/>
  <c r="Q13" i="3"/>
  <c r="O13" i="3"/>
  <c r="M13" i="3"/>
  <c r="L13" i="3"/>
  <c r="I13" i="3"/>
  <c r="S12" i="3"/>
  <c r="O12" i="3"/>
  <c r="L12" i="3"/>
  <c r="M12" i="3" s="1"/>
  <c r="I12" i="3"/>
  <c r="O11" i="3"/>
  <c r="L11" i="3"/>
  <c r="M11" i="3" s="1"/>
  <c r="I11" i="3"/>
  <c r="O10" i="3"/>
  <c r="L10" i="3"/>
  <c r="M10" i="3" s="1"/>
  <c r="I10" i="3"/>
  <c r="S9" i="3"/>
  <c r="Q9" i="3"/>
  <c r="O9" i="3"/>
  <c r="M9" i="3"/>
  <c r="L9" i="3"/>
  <c r="I9" i="3"/>
  <c r="O8" i="3"/>
  <c r="M8" i="3"/>
  <c r="L8" i="3"/>
  <c r="L17" i="3" s="1"/>
  <c r="I8" i="3"/>
  <c r="I17" i="3" s="1"/>
  <c r="S15" i="2"/>
  <c r="Q15" i="2"/>
  <c r="O15" i="2"/>
  <c r="P15" i="2" s="1"/>
  <c r="N15" i="2"/>
  <c r="M15" i="2"/>
  <c r="K15" i="2"/>
  <c r="J15" i="2"/>
  <c r="I15" i="2"/>
  <c r="G15" i="2"/>
  <c r="F15" i="2"/>
  <c r="E15" i="2"/>
  <c r="D15" i="2"/>
  <c r="C15" i="2"/>
  <c r="N13" i="2"/>
  <c r="L13" i="2"/>
  <c r="H13" i="2"/>
  <c r="L12" i="2"/>
  <c r="P10" i="2"/>
  <c r="N10" i="2"/>
  <c r="L10" i="2"/>
  <c r="H10" i="2"/>
  <c r="R9" i="2"/>
  <c r="R15" i="2" s="1"/>
  <c r="N9" i="2"/>
  <c r="L9" i="2"/>
  <c r="L15" i="2" s="1"/>
  <c r="H9" i="2"/>
  <c r="H15" i="2" s="1"/>
  <c r="M35" i="4" l="1"/>
  <c r="M64" i="4" s="1"/>
  <c r="O64" i="4"/>
  <c r="I28" i="3"/>
  <c r="L28" i="3"/>
  <c r="M10" i="5"/>
  <c r="M17" i="3"/>
  <c r="M28" i="3" s="1"/>
  <c r="S17" i="3"/>
  <c r="M19" i="3"/>
  <c r="M27" i="3" s="1"/>
</calcChain>
</file>

<file path=xl/sharedStrings.xml><?xml version="1.0" encoding="utf-8"?>
<sst xmlns="http://schemas.openxmlformats.org/spreadsheetml/2006/main" count="522" uniqueCount="236">
  <si>
    <t>Format of Holding of Specified securities</t>
  </si>
  <si>
    <t>1.</t>
  </si>
  <si>
    <t>Name of Listed Entity:STARPAPER MILLS LIMITED</t>
  </si>
  <si>
    <t>2.</t>
  </si>
  <si>
    <t xml:space="preserve">Scrip Code/Name of Scrip/Class of Security:516022,STARPAPER,EQUITY SHARES  </t>
  </si>
  <si>
    <t>3.</t>
  </si>
  <si>
    <t>Share Holding Pattern Filed under: Reg. 31(1)(a)/Reg.31(1)(b)/Reg.31(1)(c)</t>
  </si>
  <si>
    <t>a. if under 31(1)(b) then indicate the report for quarter ending 31/03/2023</t>
  </si>
  <si>
    <t>b. if under 31(1)(c) then indicate date of allotment/extinguishment</t>
  </si>
  <si>
    <t>4.</t>
  </si>
  <si>
    <t>Declaration : The Listed entity is required to submit the following declaration to the extent of submission of information:</t>
  </si>
  <si>
    <t>Particulars</t>
  </si>
  <si>
    <t>YES*</t>
  </si>
  <si>
    <t>NO*</t>
  </si>
  <si>
    <t>a</t>
  </si>
  <si>
    <t>Whether the Listed Entity has issued any partly paid up shares</t>
  </si>
  <si>
    <t>NO</t>
  </si>
  <si>
    <t>b</t>
  </si>
  <si>
    <t>Whether the Listed Entity has issued any Convertible Securities or Warrants?</t>
  </si>
  <si>
    <t>c</t>
  </si>
  <si>
    <t>Whether the Listed Entity has any shares against which depository receipts are issued?</t>
  </si>
  <si>
    <t>d</t>
  </si>
  <si>
    <t>Whether the Listed Entity has any shares in locked-in?</t>
  </si>
  <si>
    <t>e</t>
  </si>
  <si>
    <t>Whether any shares held by promoters are pledge or otherwise encumbered?</t>
  </si>
  <si>
    <t>YES</t>
  </si>
  <si>
    <t>*if the Listed Entity selectes the option 'NO' for the questions above, the columns for the partly paid up shares, Outstanding Convertible</t>
  </si>
  <si>
    <t>Securities/Warrants,    depository    receipts,    locked-in     shares,   No of  shares  pledged  or  otherwise   encumbered  by  promoters,  as</t>
  </si>
  <si>
    <t>applicable,  shall  not  be  displayed  at  the time of dissemination on the Stock Exchange website. Also wherever there is 'No'  declared</t>
  </si>
  <si>
    <t>by  Listed  entity  in above  table the values will be considered as 'Zero' by default on submission of  the  format of  holding  of  specified</t>
  </si>
  <si>
    <t>securities.</t>
  </si>
  <si>
    <t>5</t>
  </si>
  <si>
    <t>The tabular format for disclosure of holding of specified securities is as follows:</t>
  </si>
  <si>
    <t>Table I - Summary Statement holding of specified securities</t>
  </si>
  <si>
    <t xml:space="preserve">Category </t>
  </si>
  <si>
    <t>Category of Shareholder</t>
  </si>
  <si>
    <t>No of Shareholders</t>
  </si>
  <si>
    <t>No of fully paid up equity shares held</t>
  </si>
  <si>
    <t>No of Partly paid-up equity shares held</t>
  </si>
  <si>
    <t>No of Shares Underlying Depository Receipts</t>
  </si>
  <si>
    <t>Total No of Shares Held (VII) = (IV)+(V)+(VI)</t>
  </si>
  <si>
    <t>Shareholding as a % of total no of shares (As a % of (A+B+C2))</t>
  </si>
  <si>
    <t>Number of Voting Rights held in each class of securities</t>
  </si>
  <si>
    <t>No of Shares Underlying Outstanding converttible securities (Including Warrants)</t>
  </si>
  <si>
    <t>Shareholding as a % assuming full conversion of convertible Securities (as a percentage of diluted share capital)</t>
  </si>
  <si>
    <t>Number of Locked in Shares</t>
  </si>
  <si>
    <t>Number of Shares pledged or otherwise encumbered</t>
  </si>
  <si>
    <t>Number of equity shares held in dematerialized form</t>
  </si>
  <si>
    <t>No of Voting Rights</t>
  </si>
  <si>
    <t>Total as a % of (A+B+C)</t>
  </si>
  <si>
    <t>No.</t>
  </si>
  <si>
    <t>As a % of total Shares held</t>
  </si>
  <si>
    <t>Class X</t>
  </si>
  <si>
    <t>Class Y</t>
  </si>
  <si>
    <t>Total</t>
  </si>
  <si>
    <t>(I)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</si>
  <si>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</si>
  <si>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</si>
  <si>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</si>
  <si>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</si>
  <si>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</si>
  <si>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</si>
  <si>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</si>
  <si>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</si>
  <si>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</si>
  <si>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</si>
  <si>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</si>
  <si>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</si>
  <si>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</si>
  <si>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(A)</t>
  </si>
  <si>
    <t>Promoter &amp; Promoter Group</t>
  </si>
  <si>
    <t>(B)</t>
  </si>
  <si>
    <t>Public</t>
  </si>
  <si>
    <t>NA</t>
  </si>
  <si>
    <t>(C)</t>
  </si>
  <si>
    <t>Non Promoter-Non Public</t>
  </si>
  <si>
    <t>(C1)</t>
  </si>
  <si>
    <t>Shares underlying DRs</t>
  </si>
  <si>
    <t>(C2)</t>
  </si>
  <si>
    <t>Shares held by Employes Trusts</t>
  </si>
  <si>
    <t>Total:</t>
  </si>
  <si>
    <t>Table II - Statement showing shareholding pattern of the Promoter and Promoter Group</t>
  </si>
  <si>
    <t>Category &amp; Name of the Shareholder</t>
  </si>
  <si>
    <t>PAN</t>
  </si>
  <si>
    <t>Total No of Shares Held (IV+V+VI)</t>
  </si>
  <si>
    <t>Shareholding as a % of total no of shares (calculated as per SCRR, 1957 (VIII) As a % of (A+B+C2</t>
  </si>
  <si>
    <t>Shareholding as a % assuming full conversion of convertible Securities (as a percentage of diluted share capital) (VII)+(X) As a % of (A+B+C2)</t>
  </si>
  <si>
    <t>(1)</t>
  </si>
  <si>
    <t>Indian</t>
  </si>
  <si>
    <t>(a)</t>
  </si>
  <si>
    <t>Individuals/Hindu undivided Family</t>
  </si>
  <si>
    <t xml:space="preserve">SHRIVARDHAN  GOENKA                                                                                                                                   </t>
  </si>
  <si>
    <t xml:space="preserve">AECPG9331C                    </t>
  </si>
  <si>
    <t>(b)</t>
  </si>
  <si>
    <t>Central Government/State Government(s)</t>
  </si>
  <si>
    <t>(c)</t>
  </si>
  <si>
    <t>Financial Institutions/Banks</t>
  </si>
  <si>
    <t>(d)</t>
  </si>
  <si>
    <t>Any Other</t>
  </si>
  <si>
    <t xml:space="preserve">CONTINUOUS FORMS (CALCUTTA) LTD                                                                                                                       </t>
  </si>
  <si>
    <t xml:space="preserve">AABCC2698A                    </t>
  </si>
  <si>
    <t xml:space="preserve">ISG TRADERS LIMITED                                                                                                                                   </t>
  </si>
  <si>
    <t xml:space="preserve">AABCI1355C                    </t>
  </si>
  <si>
    <t xml:space="preserve">ALBERT TRADING COMPANY PRIVATE LIMITED                                                                                                                </t>
  </si>
  <si>
    <t xml:space="preserve">AACCA1505H                    </t>
  </si>
  <si>
    <t xml:space="preserve">SILENT VALLEY INVESTMENTS LIMITED                                                                                                                     </t>
  </si>
  <si>
    <t xml:space="preserve">AAHCS4097H                    </t>
  </si>
  <si>
    <t>Sub-Total (A)(1)</t>
  </si>
  <si>
    <t>(2)</t>
  </si>
  <si>
    <t>Foreign</t>
  </si>
  <si>
    <t>Individuals (Non-Resident Individuals/Foreign Individuals</t>
  </si>
  <si>
    <t>Government</t>
  </si>
  <si>
    <t>Institutions</t>
  </si>
  <si>
    <t>Foreign Portfolio Investor</t>
  </si>
  <si>
    <t>(e)</t>
  </si>
  <si>
    <t xml:space="preserve">Any Other </t>
  </si>
  <si>
    <t>Sub-Total (A)(2)</t>
  </si>
  <si>
    <t>Total Shareholding of Promoter and Promoter Group (A)=(A)(1)+(A)(2)</t>
  </si>
  <si>
    <t>Table III - Statement showing shareholding pattern of the Public shareholder</t>
  </si>
  <si>
    <t>Shareholding as a % of total no of shares (A+B+C2)</t>
  </si>
  <si>
    <t>Sub-categorization of shares</t>
  </si>
  <si>
    <t>Shareholding (No. of shares) under</t>
  </si>
  <si>
    <t>Sub_x005F_x0002_category (i)</t>
  </si>
  <si>
    <t>Sub_x005F_x0002_category (ii)</t>
  </si>
  <si>
    <t>Sub_x005F_x0002_category (iii)</t>
  </si>
  <si>
    <t>Institutions (Domestic)</t>
  </si>
  <si>
    <t>Mutual Funds</t>
  </si>
  <si>
    <t>Venture Capital Funds</t>
  </si>
  <si>
    <t>Alternate Investment Funds</t>
  </si>
  <si>
    <t>Banks</t>
  </si>
  <si>
    <t>Insurance Companies</t>
  </si>
  <si>
    <t>(f)</t>
  </si>
  <si>
    <t>Provident Funds/Pension Funds</t>
  </si>
  <si>
    <t>(g)</t>
  </si>
  <si>
    <t>Asset Reconstruction Companies</t>
  </si>
  <si>
    <t>(h)</t>
  </si>
  <si>
    <t>Soveregin Wealth Funds</t>
  </si>
  <si>
    <t>(i)</t>
  </si>
  <si>
    <t>NBFC Registered with RBI</t>
  </si>
  <si>
    <t>(j)</t>
  </si>
  <si>
    <t>Other Financial Insutitions</t>
  </si>
  <si>
    <t>(k)</t>
  </si>
  <si>
    <t>Sub Total (B)(1)</t>
  </si>
  <si>
    <t>Institutions (Foreign)</t>
  </si>
  <si>
    <t>Foreign Direct Investment</t>
  </si>
  <si>
    <t>Foreign Venture Capital</t>
  </si>
  <si>
    <t>Sovereign Wealth Funds</t>
  </si>
  <si>
    <t>Foreign Portfolio Investors Category I</t>
  </si>
  <si>
    <t xml:space="preserve">ACADIAN EMERGING MARKETS MICRO-CAP EQUITY MASTER F                                                                                                    </t>
  </si>
  <si>
    <t xml:space="preserve">AAVCA4224C                    </t>
  </si>
  <si>
    <t>Foreign Portfolio Investors Category II</t>
  </si>
  <si>
    <t>Overseas Depositories (holding DRs) (balancing figure)</t>
  </si>
  <si>
    <t xml:space="preserve">BANKS                                             </t>
  </si>
  <si>
    <t>Sub Total (B)(2)</t>
  </si>
  <si>
    <t>(3)</t>
  </si>
  <si>
    <t>Central Government/State Government(s)/President of India</t>
  </si>
  <si>
    <t>Central Government / President of India</t>
  </si>
  <si>
    <t>State Government / Governor</t>
  </si>
  <si>
    <t>Shareholding by Companies or Bodies Corporate where Central / State Government is a promoter</t>
  </si>
  <si>
    <t>Sub Total (B)(3)</t>
  </si>
  <si>
    <t>(4)</t>
  </si>
  <si>
    <t>Non-Institutions</t>
  </si>
  <si>
    <t>Associate companies / Subsidiaries</t>
  </si>
  <si>
    <t>Directors and their relatives (excluding independent directors and nominee directors)</t>
  </si>
  <si>
    <t>Key Managerial Personnel</t>
  </si>
  <si>
    <t>Relatives of promoters (other than ‘immediate relatives’ of promoters disclosed under ‘Promoter and Promoter Group’ category)</t>
  </si>
  <si>
    <t>Trusts where any person belonging to 'Promoter and Promoter Group' category is 'trustee', 'beneficiary', or 'author of the trust'</t>
  </si>
  <si>
    <t>Investor Education and Protection Fund (IEPF)</t>
  </si>
  <si>
    <t>Resident Individuals holding nominal share capital up to Rs. 2 lakhs</t>
  </si>
  <si>
    <t>Resident Individuals holding nominal share capital in excess of Rs. 2 lakhs</t>
  </si>
  <si>
    <t xml:space="preserve">SANTOSH SITARAM GOENKA                                                                                                                                </t>
  </si>
  <si>
    <t xml:space="preserve">AACPG6728R                    </t>
  </si>
  <si>
    <t xml:space="preserve">ANIL KUMAR GOEL                                                                                                                                       </t>
  </si>
  <si>
    <t xml:space="preserve">AAJPG2552Q                    </t>
  </si>
  <si>
    <t xml:space="preserve">MUKTILAL GANULAL PALDIWAL                                                                                                                             </t>
  </si>
  <si>
    <t xml:space="preserve">ABTPP4634P                    </t>
  </si>
  <si>
    <t xml:space="preserve">TARADEVI MUKTILAL PALDIWAL                                                                                                                            </t>
  </si>
  <si>
    <t xml:space="preserve">ABTPP4636R                    </t>
  </si>
  <si>
    <t xml:space="preserve">TUSHAR RAMESHCHANDRA MEHTA                                                                                                                            </t>
  </si>
  <si>
    <t xml:space="preserve">AEBPM7277C                    </t>
  </si>
  <si>
    <t xml:space="preserve">KANTA CHHAJER                                                                                                                                         </t>
  </si>
  <si>
    <t xml:space="preserve">AIRPC2403J                    </t>
  </si>
  <si>
    <t xml:space="preserve">SEETHA KUMARI                                                                                                                                         </t>
  </si>
  <si>
    <t xml:space="preserve">APFPS2411B                    </t>
  </si>
  <si>
    <t>Non Resident Indians (NRIs)</t>
  </si>
  <si>
    <t>Foreign Nationals</t>
  </si>
  <si>
    <t>Foreign Companies)</t>
  </si>
  <si>
    <t>(l)</t>
  </si>
  <si>
    <t>Bodies Corporate</t>
  </si>
  <si>
    <t xml:space="preserve">LOK PRAKASHAN LTD                                                                                                                                     </t>
  </si>
  <si>
    <t xml:space="preserve">AAACL2742F                    </t>
  </si>
  <si>
    <t xml:space="preserve">ABHAY KRISHI UDYOG PRIVATE LIMITED                                                                                                                    </t>
  </si>
  <si>
    <t xml:space="preserve">AADCA0429R                    </t>
  </si>
  <si>
    <t>(m)</t>
  </si>
  <si>
    <t xml:space="preserve">CLEARING MEMBERS                                  </t>
  </si>
  <si>
    <t xml:space="preserve">H U F                                             </t>
  </si>
  <si>
    <t xml:space="preserve">TRUSTS                                            </t>
  </si>
  <si>
    <t>Sub Total (B)(4)</t>
  </si>
  <si>
    <t>Total Public Shareholding (B) = (B)(1)+(B)(2)+(B)(3)+(B)(4)</t>
  </si>
  <si>
    <t>Table IV - Statement showing shareholding pattern of the Non Promoter - Non Public Shareholder</t>
  </si>
  <si>
    <t>Custodian/DR Holder</t>
  </si>
  <si>
    <t>Employee Benefit Trust (under SEBI(Share based Employee Benefit) Regulations 2014)</t>
  </si>
  <si>
    <t>Total Non-Promoter-Non Public Shareholding (C) = (C)(1)+(C)(2)</t>
  </si>
  <si>
    <t>Details of the shareholders acting as persons in Concert including their Shareholding:</t>
  </si>
  <si>
    <t>Name of Shareholder</t>
  </si>
  <si>
    <t>Name of PAC</t>
  </si>
  <si>
    <t>No of shares</t>
  </si>
  <si>
    <t>Holding%</t>
  </si>
  <si>
    <t>Details of Shares which remain unclaimed may be given hear along with details such as number of shareholders, outstanding shares held in demat/unclaimed suspense account</t>
  </si>
  <si>
    <t>Table V - Statement showing details of Significant Beneficial Owners (SBOs)</t>
  </si>
  <si>
    <t>Sno</t>
  </si>
  <si>
    <t>Details of the significant beneficial owner</t>
  </si>
  <si>
    <t xml:space="preserve">Details of the registered owner </t>
  </si>
  <si>
    <t>Particulars of the shares in which significant beneficial interest is held by the beneficial owner</t>
  </si>
  <si>
    <t>Date of creation/acquisition of significant beneficial interest</t>
  </si>
  <si>
    <t xml:space="preserve"> </t>
  </si>
  <si>
    <t>I</t>
  </si>
  <si>
    <t>II</t>
  </si>
  <si>
    <t>III</t>
  </si>
  <si>
    <t>IV</t>
  </si>
  <si>
    <t>Sr No</t>
  </si>
  <si>
    <t>Name</t>
  </si>
  <si>
    <t>Nationality</t>
  </si>
  <si>
    <t>Number of Shares</t>
  </si>
  <si>
    <t xml:space="preserve">Shareholding as a % of total no of shares (Calculated as per SCRR 1957) As a % of (A+B+C2) </t>
  </si>
  <si>
    <t xml:space="preserve">  NA  </t>
  </si>
  <si>
    <t>Table VI - Statement showing foreign ownership limits</t>
  </si>
  <si>
    <t>Board approved limits</t>
  </si>
  <si>
    <t>Limits utilized</t>
  </si>
  <si>
    <t>Date</t>
  </si>
  <si>
    <t>As on shareholding date</t>
  </si>
  <si>
    <t xml:space="preserve">          </t>
  </si>
  <si>
    <t>As on the end of previous 1st quarter</t>
  </si>
  <si>
    <t>As on the end of previous 2nd quarter</t>
  </si>
  <si>
    <t>As on the end of previous 3rd quarter</t>
  </si>
  <si>
    <t>As on the end of previous 4th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</si>
</sst>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D11" sqref="D11"/>
    </sheetView>
  </sheetViews>
  <sheetFormatPr defaultColWidth="8.7265625" defaultRowHeight="14.5" x14ac:dyDescent="0.35"/>
  <cols>
    <col min="1" max="1" width="10.7265625" customWidth="1"/>
    <col min="2" max="2" width="110.7265625" customWidth="1"/>
    <col min="3" max="4" width="10.7265625" customWidth="1"/>
  </cols>
  <sheetData>
    <row r="1" spans="1:4" x14ac:dyDescent="0.35">
      <c r="A1" s="11" t="s">
        <v>0</v>
      </c>
      <c r="B1" s="11"/>
      <c r="C1" s="11"/>
      <c r="D1" s="11"/>
    </row>
    <row r="3" spans="1:4" x14ac:dyDescent="0.35">
      <c r="A3" s="12" t="s">
        <v>1</v>
      </c>
      <c r="B3" t="s">
        <v>2</v>
      </c>
    </row>
    <row r="4" spans="1:4" x14ac:dyDescent="0.35">
      <c r="A4" s="12" t="s">
        <v>3</v>
      </c>
      <c r="B4" t="s">
        <v>4</v>
      </c>
    </row>
    <row r="5" spans="1:4" x14ac:dyDescent="0.35">
      <c r="A5" s="12" t="s">
        <v>5</v>
      </c>
      <c r="B5" t="s">
        <v>6</v>
      </c>
    </row>
    <row r="6" spans="1:4" x14ac:dyDescent="0.35">
      <c r="B6" t="s">
        <v>7</v>
      </c>
    </row>
    <row r="7" spans="1:4" x14ac:dyDescent="0.35">
      <c r="B7" t="s">
        <v>8</v>
      </c>
    </row>
    <row r="8" spans="1:4" x14ac:dyDescent="0.35">
      <c r="A8" s="12" t="s">
        <v>9</v>
      </c>
      <c r="B8" t="s">
        <v>10</v>
      </c>
    </row>
    <row r="9" spans="1:4" x14ac:dyDescent="0.35">
      <c r="A9" s="13"/>
      <c r="B9" s="13" t="s">
        <v>11</v>
      </c>
      <c r="C9" s="13" t="s">
        <v>12</v>
      </c>
      <c r="D9" s="13" t="s">
        <v>13</v>
      </c>
    </row>
    <row r="10" spans="1:4" x14ac:dyDescent="0.35">
      <c r="A10" s="13" t="s">
        <v>14</v>
      </c>
      <c r="B10" s="13" t="s">
        <v>15</v>
      </c>
      <c r="C10" s="13"/>
      <c r="D10" s="13" t="s">
        <v>16</v>
      </c>
    </row>
    <row r="11" spans="1:4" x14ac:dyDescent="0.35">
      <c r="A11" s="13" t="s">
        <v>17</v>
      </c>
      <c r="B11" s="13" t="s">
        <v>18</v>
      </c>
      <c r="C11" s="13"/>
      <c r="D11" s="13" t="s">
        <v>16</v>
      </c>
    </row>
    <row r="12" spans="1:4" x14ac:dyDescent="0.35">
      <c r="A12" s="13" t="s">
        <v>19</v>
      </c>
      <c r="B12" s="13" t="s">
        <v>20</v>
      </c>
      <c r="C12" s="13"/>
      <c r="D12" s="13" t="s">
        <v>16</v>
      </c>
    </row>
    <row r="13" spans="1:4" x14ac:dyDescent="0.35">
      <c r="A13" s="13" t="s">
        <v>21</v>
      </c>
      <c r="B13" s="13" t="s">
        <v>22</v>
      </c>
      <c r="C13" s="13"/>
      <c r="D13" s="13" t="s">
        <v>16</v>
      </c>
    </row>
    <row r="14" spans="1:4" x14ac:dyDescent="0.35">
      <c r="A14" s="13" t="s">
        <v>23</v>
      </c>
      <c r="B14" s="13" t="s">
        <v>24</v>
      </c>
      <c r="C14" s="13" t="s">
        <v>25</v>
      </c>
      <c r="D14" s="13"/>
    </row>
    <row r="17" spans="1:2" x14ac:dyDescent="0.35">
      <c r="B17" t="s">
        <v>26</v>
      </c>
    </row>
    <row r="18" spans="1:2" x14ac:dyDescent="0.35">
      <c r="B18" t="s">
        <v>27</v>
      </c>
    </row>
    <row r="19" spans="1:2" x14ac:dyDescent="0.35">
      <c r="B19" t="s">
        <v>28</v>
      </c>
    </row>
    <row r="20" spans="1:2" x14ac:dyDescent="0.35">
      <c r="B20" t="s">
        <v>29</v>
      </c>
    </row>
    <row r="21" spans="1:2" x14ac:dyDescent="0.35">
      <c r="B21" t="s">
        <v>30</v>
      </c>
    </row>
    <row r="24" spans="1:2" x14ac:dyDescent="0.35">
      <c r="A24" s="12" t="s">
        <v>31</v>
      </c>
      <c r="B24" t="s">
        <v>32</v>
      </c>
    </row>
    <row r="25" spans="1:2" s="14" customFormat="1" x14ac:dyDescent="0.35"/>
  </sheetData>
  <mergeCells count="1">
    <mergeCell ref="A1:D1"/>
  </mergeCells>
  <pageMargins left="1.38888888888889E-2" right="0.20833333333333301" top="0.83333333333333304" bottom="0.41666666666666702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4" zoomScaleNormal="100" workbookViewId="0"/>
  </sheetViews>
  <sheetFormatPr defaultColWidth="8.7265625" defaultRowHeight="14.5" x14ac:dyDescent="0.35"/>
  <cols>
    <col min="1" max="1" width="10.7265625" customWidth="1"/>
    <col min="2" max="2" width="45.7265625" customWidth="1"/>
    <col min="3" max="3" width="12.7265625" customWidth="1"/>
    <col min="4" max="8" width="16.7265625" customWidth="1"/>
    <col min="9" max="12" width="12.7265625" customWidth="1"/>
    <col min="13" max="14" width="20.7265625" customWidth="1"/>
    <col min="15" max="18" width="12.7265625" customWidth="1"/>
    <col min="19" max="19" width="16.7265625" customWidth="1"/>
  </cols>
  <sheetData>
    <row r="1" spans="1:19" x14ac:dyDescent="0.35">
      <c r="A1" s="10"/>
      <c r="B1" s="10"/>
      <c r="C1" s="10"/>
      <c r="D1" s="10"/>
    </row>
    <row r="2" spans="1:19" s="15" customFormat="1" ht="15.5" x14ac:dyDescent="0.35">
      <c r="A2" s="15" t="s">
        <v>33</v>
      </c>
    </row>
    <row r="4" spans="1:19" s="14" customFormat="1" ht="75" customHeight="1" x14ac:dyDescent="0.35">
      <c r="A4" s="16" t="s">
        <v>34</v>
      </c>
      <c r="B4" s="17" t="s">
        <v>35</v>
      </c>
      <c r="C4" s="16" t="s">
        <v>36</v>
      </c>
      <c r="D4" s="16" t="s">
        <v>37</v>
      </c>
      <c r="E4" s="16" t="s">
        <v>38</v>
      </c>
      <c r="F4" s="16" t="s">
        <v>39</v>
      </c>
      <c r="G4" s="16" t="s">
        <v>40</v>
      </c>
      <c r="H4" s="16" t="s">
        <v>41</v>
      </c>
      <c r="I4" s="9" t="s">
        <v>42</v>
      </c>
      <c r="J4" s="9"/>
      <c r="K4" s="9"/>
      <c r="L4" s="9"/>
      <c r="M4" s="16" t="s">
        <v>43</v>
      </c>
      <c r="N4" s="16" t="s">
        <v>44</v>
      </c>
      <c r="O4" s="9" t="s">
        <v>45</v>
      </c>
      <c r="P4" s="9"/>
      <c r="Q4" s="9" t="s">
        <v>46</v>
      </c>
      <c r="R4" s="9"/>
      <c r="S4" s="16" t="s">
        <v>47</v>
      </c>
    </row>
    <row r="5" spans="1:19" s="14" customFormat="1" ht="30" customHeight="1" x14ac:dyDescent="0.35">
      <c r="A5" s="18"/>
      <c r="B5" s="18"/>
      <c r="C5" s="18"/>
      <c r="D5" s="18"/>
      <c r="E5" s="18"/>
      <c r="F5" s="18"/>
      <c r="G5" s="18"/>
      <c r="H5" s="18"/>
      <c r="I5" s="8" t="s">
        <v>48</v>
      </c>
      <c r="J5" s="8"/>
      <c r="K5" s="8"/>
      <c r="L5" s="16" t="s">
        <v>49</v>
      </c>
      <c r="M5" s="18"/>
      <c r="N5" s="18"/>
      <c r="O5" s="16" t="s">
        <v>50</v>
      </c>
      <c r="P5" s="16" t="s">
        <v>51</v>
      </c>
      <c r="Q5" s="16" t="s">
        <v>50</v>
      </c>
      <c r="R5" s="16" t="s">
        <v>51</v>
      </c>
      <c r="S5" s="18"/>
    </row>
    <row r="6" spans="1:19" s="14" customFormat="1" x14ac:dyDescent="0.35">
      <c r="A6" s="18"/>
      <c r="B6" s="18"/>
      <c r="C6" s="18"/>
      <c r="D6" s="18"/>
      <c r="E6" s="18"/>
      <c r="F6" s="18"/>
      <c r="G6" s="18"/>
      <c r="H6" s="18"/>
      <c r="I6" s="16" t="s">
        <v>52</v>
      </c>
      <c r="J6" s="16" t="s">
        <v>53</v>
      </c>
      <c r="K6" s="16" t="s">
        <v>54</v>
      </c>
      <c r="L6" s="18"/>
      <c r="M6" s="18"/>
      <c r="N6" s="18"/>
      <c r="O6" s="18"/>
      <c r="P6" s="18"/>
      <c r="Q6" s="18"/>
      <c r="R6" s="18"/>
      <c r="S6" s="18"/>
    </row>
    <row r="7" spans="1:19" x14ac:dyDescent="0.35">
      <c r="A7" s="19" t="s">
        <v>55</v>
      </c>
      <c r="B7" s="19" t="s">
        <v>56</v>
      </c>
      <c r="C7" s="19" t="s">
        <v>57</v>
      </c>
      <c r="D7" s="19" t="s">
        <v>58</v>
      </c>
      <c r="E7" s="19" t="s">
        <v>59</v>
      </c>
      <c r="F7" s="19" t="s">
        <v>60</v>
      </c>
      <c r="G7" s="19" t="s">
        <v>61</v>
      </c>
      <c r="H7" s="19" t="s">
        <v>62</v>
      </c>
      <c r="I7" s="7" t="s">
        <v>63</v>
      </c>
      <c r="J7" s="7"/>
      <c r="K7" s="7"/>
      <c r="L7" s="7"/>
      <c r="M7" s="19" t="s">
        <v>64</v>
      </c>
      <c r="N7" s="19" t="s">
        <v>65</v>
      </c>
      <c r="O7" s="7" t="s">
        <v>66</v>
      </c>
      <c r="P7" s="7"/>
      <c r="Q7" s="7" t="s">
        <v>67</v>
      </c>
      <c r="R7" s="7"/>
      <c r="S7" s="19" t="s">
        <v>68</v>
      </c>
    </row>
    <row r="8" spans="1:19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x14ac:dyDescent="0.35">
      <c r="A9" s="13" t="s">
        <v>69</v>
      </c>
      <c r="B9" s="13" t="s">
        <v>70</v>
      </c>
      <c r="C9" s="13">
        <v>5</v>
      </c>
      <c r="D9" s="13">
        <v>7012344</v>
      </c>
      <c r="E9" s="13">
        <v>0</v>
      </c>
      <c r="F9" s="13">
        <v>0</v>
      </c>
      <c r="G9" s="13">
        <v>7012344</v>
      </c>
      <c r="H9" s="20">
        <f>SUM(G9/15608350*100)</f>
        <v>44.926875678723249</v>
      </c>
      <c r="I9" s="13">
        <v>7012344</v>
      </c>
      <c r="J9" s="13">
        <v>0</v>
      </c>
      <c r="K9" s="13">
        <v>7012344</v>
      </c>
      <c r="L9" s="20">
        <f>SUM(K9/15608350*100)</f>
        <v>44.926875678723249</v>
      </c>
      <c r="M9" s="13">
        <v>0</v>
      </c>
      <c r="N9" s="20">
        <f>SUM((G9+M9)/15608350*100)</f>
        <v>44.926875678723249</v>
      </c>
      <c r="O9" s="13">
        <v>0</v>
      </c>
      <c r="P9" s="20">
        <v>0</v>
      </c>
      <c r="Q9" s="13">
        <v>3310758</v>
      </c>
      <c r="R9" s="20">
        <f>SUM(Q9/7012344*100)</f>
        <v>47.213285600364159</v>
      </c>
      <c r="S9" s="13">
        <v>7012044</v>
      </c>
    </row>
    <row r="10" spans="1:19" x14ac:dyDescent="0.35">
      <c r="A10" s="13" t="s">
        <v>71</v>
      </c>
      <c r="B10" s="13" t="s">
        <v>72</v>
      </c>
      <c r="C10" s="13">
        <v>20496</v>
      </c>
      <c r="D10" s="13">
        <v>8596006</v>
      </c>
      <c r="E10" s="13">
        <v>0</v>
      </c>
      <c r="F10" s="13">
        <v>0</v>
      </c>
      <c r="G10" s="13">
        <v>8596006</v>
      </c>
      <c r="H10" s="20">
        <f>SUM(G10/15608350*100)</f>
        <v>55.073124321276758</v>
      </c>
      <c r="I10" s="13">
        <v>8596006</v>
      </c>
      <c r="J10" s="13">
        <v>0</v>
      </c>
      <c r="K10" s="13">
        <v>8596006</v>
      </c>
      <c r="L10" s="20">
        <f>SUM(K10/15608350*100)</f>
        <v>55.073124321276758</v>
      </c>
      <c r="M10" s="13">
        <v>0</v>
      </c>
      <c r="N10" s="20">
        <f>SUM((G10+M10)/15608350*100)</f>
        <v>55.073124321276758</v>
      </c>
      <c r="O10" s="13">
        <v>0</v>
      </c>
      <c r="P10" s="20">
        <f>SUM(O10/8596006*100)</f>
        <v>0</v>
      </c>
      <c r="Q10" s="13" t="s">
        <v>73</v>
      </c>
      <c r="R10" s="13" t="s">
        <v>73</v>
      </c>
      <c r="S10" s="13">
        <v>8507887</v>
      </c>
    </row>
    <row r="11" spans="1:19" x14ac:dyDescent="0.35">
      <c r="A11" s="13" t="s">
        <v>74</v>
      </c>
      <c r="B11" s="13" t="s">
        <v>75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x14ac:dyDescent="0.35">
      <c r="A12" s="13" t="s">
        <v>76</v>
      </c>
      <c r="B12" s="13" t="s">
        <v>77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 t="s">
        <v>73</v>
      </c>
      <c r="I12" s="13">
        <v>0</v>
      </c>
      <c r="J12" s="13">
        <v>0</v>
      </c>
      <c r="K12" s="13">
        <v>0</v>
      </c>
      <c r="L12" s="20">
        <f>SUM(K12/15608350*100)</f>
        <v>0</v>
      </c>
      <c r="M12" s="13">
        <v>0</v>
      </c>
      <c r="N12" s="13" t="s">
        <v>73</v>
      </c>
      <c r="O12" s="13">
        <v>0</v>
      </c>
      <c r="P12" s="20">
        <v>0</v>
      </c>
      <c r="Q12" s="13" t="s">
        <v>73</v>
      </c>
      <c r="R12" s="13" t="s">
        <v>73</v>
      </c>
      <c r="S12" s="13">
        <v>0</v>
      </c>
    </row>
    <row r="13" spans="1:19" x14ac:dyDescent="0.35">
      <c r="A13" s="13" t="s">
        <v>78</v>
      </c>
      <c r="B13" s="13" t="s">
        <v>79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20">
        <f>SUM(G13/15608350*100)</f>
        <v>0</v>
      </c>
      <c r="I13" s="13">
        <v>0</v>
      </c>
      <c r="J13" s="13">
        <v>0</v>
      </c>
      <c r="K13" s="13">
        <v>0</v>
      </c>
      <c r="L13" s="20">
        <f>SUM(K13/15608350*100)</f>
        <v>0</v>
      </c>
      <c r="M13" s="13">
        <v>0</v>
      </c>
      <c r="N13" s="20">
        <f>SUM((G13+M13)/15608350*100)</f>
        <v>0</v>
      </c>
      <c r="O13" s="13">
        <v>0</v>
      </c>
      <c r="P13" s="20">
        <v>0</v>
      </c>
      <c r="Q13" s="13" t="s">
        <v>73</v>
      </c>
      <c r="R13" s="13" t="s">
        <v>73</v>
      </c>
      <c r="S13" s="13">
        <v>0</v>
      </c>
    </row>
    <row r="14" spans="1:19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s="14" customFormat="1" x14ac:dyDescent="0.35">
      <c r="A15" s="18"/>
      <c r="B15" s="18" t="s">
        <v>80</v>
      </c>
      <c r="C15" s="18">
        <f t="shared" ref="C15:O15" si="0">SUM(C9:C13)</f>
        <v>20501</v>
      </c>
      <c r="D15" s="18">
        <f t="shared" si="0"/>
        <v>15608350</v>
      </c>
      <c r="E15" s="18">
        <f t="shared" si="0"/>
        <v>0</v>
      </c>
      <c r="F15" s="18">
        <f t="shared" si="0"/>
        <v>0</v>
      </c>
      <c r="G15" s="18">
        <f t="shared" si="0"/>
        <v>15608350</v>
      </c>
      <c r="H15" s="21">
        <f t="shared" si="0"/>
        <v>100</v>
      </c>
      <c r="I15" s="18">
        <f t="shared" si="0"/>
        <v>15608350</v>
      </c>
      <c r="J15" s="18">
        <f t="shared" si="0"/>
        <v>0</v>
      </c>
      <c r="K15" s="18">
        <f t="shared" si="0"/>
        <v>15608350</v>
      </c>
      <c r="L15" s="21">
        <f t="shared" si="0"/>
        <v>100</v>
      </c>
      <c r="M15" s="18">
        <f t="shared" si="0"/>
        <v>0</v>
      </c>
      <c r="N15" s="21">
        <f t="shared" si="0"/>
        <v>100</v>
      </c>
      <c r="O15" s="18">
        <f t="shared" si="0"/>
        <v>0</v>
      </c>
      <c r="P15" s="21">
        <f>SUM(O15/G15*100)</f>
        <v>0</v>
      </c>
      <c r="Q15" s="18">
        <f>SUM(Q9:Q13)</f>
        <v>3310758</v>
      </c>
      <c r="R15" s="21">
        <f>SUM(R9:R13)</f>
        <v>47.213285600364159</v>
      </c>
      <c r="S15" s="18">
        <f>SUM(S9:S13)</f>
        <v>15519931</v>
      </c>
    </row>
  </sheetData>
  <mergeCells count="8">
    <mergeCell ref="I7:L7"/>
    <mergeCell ref="O7:P7"/>
    <mergeCell ref="Q7:R7"/>
    <mergeCell ref="A1:D1"/>
    <mergeCell ref="I4:L4"/>
    <mergeCell ref="O4:P4"/>
    <mergeCell ref="Q4:R4"/>
    <mergeCell ref="I5:K5"/>
  </mergeCells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O10" zoomScaleNormal="100" workbookViewId="0">
      <selection activeCell="B28" sqref="B28"/>
    </sheetView>
  </sheetViews>
  <sheetFormatPr defaultColWidth="8.7265625" defaultRowHeight="14.5" x14ac:dyDescent="0.35"/>
  <cols>
    <col min="1" max="1" width="10.7265625" customWidth="1"/>
    <col min="2" max="2" width="45.7265625" customWidth="1"/>
    <col min="3" max="3" width="12.7265625" customWidth="1"/>
    <col min="4" max="8" width="16.7265625" customWidth="1"/>
    <col min="9" max="13" width="12.7265625" customWidth="1"/>
    <col min="14" max="15" width="20.7265625" customWidth="1"/>
    <col min="16" max="18" width="12.7265625" customWidth="1"/>
    <col min="19" max="20" width="16.7265625" customWidth="1"/>
  </cols>
  <sheetData>
    <row r="1" spans="1:20" s="15" customFormat="1" ht="15.5" x14ac:dyDescent="0.35">
      <c r="A1" s="15" t="s">
        <v>81</v>
      </c>
    </row>
    <row r="3" spans="1:20" s="14" customFormat="1" ht="135" customHeight="1" x14ac:dyDescent="0.35">
      <c r="A3" s="16" t="s">
        <v>34</v>
      </c>
      <c r="B3" s="16" t="s">
        <v>82</v>
      </c>
      <c r="C3" s="16" t="s">
        <v>83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84</v>
      </c>
      <c r="I3" s="16" t="s">
        <v>85</v>
      </c>
      <c r="J3" s="9" t="s">
        <v>42</v>
      </c>
      <c r="K3" s="9"/>
      <c r="L3" s="9"/>
      <c r="M3" s="9"/>
      <c r="N3" s="16" t="s">
        <v>43</v>
      </c>
      <c r="O3" s="16" t="s">
        <v>86</v>
      </c>
      <c r="P3" s="9" t="s">
        <v>45</v>
      </c>
      <c r="Q3" s="9"/>
      <c r="R3" s="9" t="s">
        <v>46</v>
      </c>
      <c r="S3" s="9"/>
      <c r="T3" s="16" t="s">
        <v>47</v>
      </c>
    </row>
    <row r="4" spans="1:20" s="14" customFormat="1" ht="30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8" t="s">
        <v>48</v>
      </c>
      <c r="K4" s="8"/>
      <c r="L4" s="8"/>
      <c r="M4" s="16" t="s">
        <v>49</v>
      </c>
      <c r="N4" s="22"/>
      <c r="O4" s="18"/>
      <c r="P4" s="17" t="s">
        <v>50</v>
      </c>
      <c r="Q4" s="16" t="s">
        <v>51</v>
      </c>
      <c r="R4" s="16" t="s">
        <v>50</v>
      </c>
      <c r="S4" s="16" t="s">
        <v>51</v>
      </c>
      <c r="T4" s="18"/>
    </row>
    <row r="5" spans="1:20" s="14" customFormat="1" x14ac:dyDescent="0.35">
      <c r="A5" s="18"/>
      <c r="B5" s="18"/>
      <c r="C5" s="18"/>
      <c r="D5" s="18"/>
      <c r="E5" s="18"/>
      <c r="F5" s="18"/>
      <c r="G5" s="18"/>
      <c r="H5" s="18"/>
      <c r="I5" s="18"/>
      <c r="J5" s="16" t="s">
        <v>52</v>
      </c>
      <c r="K5" s="16" t="s">
        <v>53</v>
      </c>
      <c r="L5" s="16" t="s">
        <v>54</v>
      </c>
      <c r="M5" s="18"/>
      <c r="N5" s="18"/>
      <c r="O5" s="18"/>
      <c r="P5" s="18"/>
      <c r="Q5" s="18"/>
      <c r="R5" s="18"/>
      <c r="S5" s="18"/>
      <c r="T5" s="18"/>
    </row>
    <row r="6" spans="1:20" s="14" customFormat="1" x14ac:dyDescent="0.35">
      <c r="A6" s="23"/>
      <c r="B6" s="23" t="s">
        <v>55</v>
      </c>
      <c r="C6" s="23" t="s">
        <v>56</v>
      </c>
      <c r="D6" s="23" t="s">
        <v>57</v>
      </c>
      <c r="E6" s="23" t="s">
        <v>58</v>
      </c>
      <c r="F6" s="23" t="s">
        <v>59</v>
      </c>
      <c r="G6" s="23" t="s">
        <v>60</v>
      </c>
      <c r="H6" s="23" t="s">
        <v>61</v>
      </c>
      <c r="I6" s="23" t="s">
        <v>62</v>
      </c>
      <c r="J6" s="6" t="s">
        <v>63</v>
      </c>
      <c r="K6" s="6"/>
      <c r="L6" s="6"/>
      <c r="M6" s="6"/>
      <c r="N6" s="23" t="s">
        <v>64</v>
      </c>
      <c r="O6" s="23" t="s">
        <v>65</v>
      </c>
      <c r="P6" s="6" t="s">
        <v>66</v>
      </c>
      <c r="Q6" s="6"/>
      <c r="R6" s="6" t="s">
        <v>67</v>
      </c>
      <c r="S6" s="6"/>
      <c r="T6" s="23" t="s">
        <v>68</v>
      </c>
    </row>
    <row r="7" spans="1:20" x14ac:dyDescent="0.35">
      <c r="A7" s="13" t="s">
        <v>87</v>
      </c>
      <c r="B7" s="13" t="s">
        <v>88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x14ac:dyDescent="0.35">
      <c r="A8" s="13" t="s">
        <v>89</v>
      </c>
      <c r="B8" s="13" t="s">
        <v>90</v>
      </c>
      <c r="C8" s="13"/>
      <c r="D8" s="13">
        <v>1</v>
      </c>
      <c r="E8" s="13">
        <v>45500</v>
      </c>
      <c r="F8" s="13">
        <v>0</v>
      </c>
      <c r="G8" s="13">
        <v>0</v>
      </c>
      <c r="H8" s="13">
        <v>45500</v>
      </c>
      <c r="I8" s="20">
        <f t="shared" ref="I8:I16" si="0">SUM(H8/15608350*100)</f>
        <v>0.29151063373130409</v>
      </c>
      <c r="J8" s="13">
        <v>45500</v>
      </c>
      <c r="K8" s="13">
        <v>0</v>
      </c>
      <c r="L8" s="13">
        <f t="shared" ref="L8:L16" si="1">+J8+K8</f>
        <v>45500</v>
      </c>
      <c r="M8" s="20">
        <f t="shared" ref="M8:M16" si="2">SUM(L8/15608350*100)</f>
        <v>0.29151063373130409</v>
      </c>
      <c r="N8" s="13">
        <v>0</v>
      </c>
      <c r="O8" s="20">
        <f t="shared" ref="O8:O16" si="3">SUM((H8+N8)/15608350*100)</f>
        <v>0.29151063373130409</v>
      </c>
      <c r="P8" s="13">
        <v>0</v>
      </c>
      <c r="Q8" s="20">
        <v>0</v>
      </c>
      <c r="R8" s="13">
        <v>0</v>
      </c>
      <c r="S8" s="20">
        <v>0</v>
      </c>
      <c r="T8" s="13">
        <v>45500</v>
      </c>
    </row>
    <row r="9" spans="1:20" x14ac:dyDescent="0.35">
      <c r="A9" s="13"/>
      <c r="B9" s="13" t="s">
        <v>91</v>
      </c>
      <c r="C9" s="13" t="s">
        <v>92</v>
      </c>
      <c r="D9" s="13">
        <v>1</v>
      </c>
      <c r="E9" s="13">
        <v>45500</v>
      </c>
      <c r="F9" s="13">
        <v>0</v>
      </c>
      <c r="G9" s="13">
        <v>0</v>
      </c>
      <c r="H9" s="13">
        <v>45500</v>
      </c>
      <c r="I9" s="20">
        <f t="shared" si="0"/>
        <v>0.29151063373130409</v>
      </c>
      <c r="J9" s="13">
        <v>45500</v>
      </c>
      <c r="K9" s="13">
        <v>0</v>
      </c>
      <c r="L9" s="13">
        <f t="shared" si="1"/>
        <v>45500</v>
      </c>
      <c r="M9" s="20">
        <f t="shared" si="2"/>
        <v>0.29151063373130409</v>
      </c>
      <c r="N9" s="13">
        <v>0</v>
      </c>
      <c r="O9" s="20">
        <f t="shared" si="3"/>
        <v>0.29151063373130409</v>
      </c>
      <c r="P9" s="13">
        <v>0</v>
      </c>
      <c r="Q9" s="20">
        <f>SUM(P9/H9*100)</f>
        <v>0</v>
      </c>
      <c r="R9" s="13">
        <v>0</v>
      </c>
      <c r="S9" s="20">
        <f>SUM(R9/H9*100)</f>
        <v>0</v>
      </c>
      <c r="T9" s="13">
        <v>45500</v>
      </c>
    </row>
    <row r="10" spans="1:20" x14ac:dyDescent="0.35">
      <c r="A10" s="13" t="s">
        <v>93</v>
      </c>
      <c r="B10" s="13" t="s">
        <v>94</v>
      </c>
      <c r="C10" s="13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20">
        <f t="shared" si="0"/>
        <v>0</v>
      </c>
      <c r="J10" s="13">
        <v>0</v>
      </c>
      <c r="K10" s="13">
        <v>0</v>
      </c>
      <c r="L10" s="13">
        <f t="shared" si="1"/>
        <v>0</v>
      </c>
      <c r="M10" s="20">
        <f t="shared" si="2"/>
        <v>0</v>
      </c>
      <c r="N10" s="13">
        <v>0</v>
      </c>
      <c r="O10" s="20">
        <f t="shared" si="3"/>
        <v>0</v>
      </c>
      <c r="P10" s="13">
        <v>0</v>
      </c>
      <c r="Q10" s="20">
        <v>0</v>
      </c>
      <c r="R10" s="13">
        <v>0</v>
      </c>
      <c r="S10" s="20">
        <v>0</v>
      </c>
      <c r="T10" s="13">
        <v>0</v>
      </c>
    </row>
    <row r="11" spans="1:20" x14ac:dyDescent="0.35">
      <c r="A11" s="13" t="s">
        <v>95</v>
      </c>
      <c r="B11" s="13" t="s">
        <v>96</v>
      </c>
      <c r="C11" s="13"/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20">
        <f t="shared" si="0"/>
        <v>0</v>
      </c>
      <c r="J11" s="13">
        <v>0</v>
      </c>
      <c r="K11" s="13">
        <v>0</v>
      </c>
      <c r="L11" s="13">
        <f t="shared" si="1"/>
        <v>0</v>
      </c>
      <c r="M11" s="20">
        <f t="shared" si="2"/>
        <v>0</v>
      </c>
      <c r="N11" s="13">
        <v>0</v>
      </c>
      <c r="O11" s="20">
        <f t="shared" si="3"/>
        <v>0</v>
      </c>
      <c r="P11" s="13">
        <v>0</v>
      </c>
      <c r="Q11" s="20">
        <v>0</v>
      </c>
      <c r="R11" s="13">
        <v>0</v>
      </c>
      <c r="S11" s="20">
        <v>0</v>
      </c>
      <c r="T11" s="13">
        <v>0</v>
      </c>
    </row>
    <row r="12" spans="1:20" x14ac:dyDescent="0.35">
      <c r="A12" s="13" t="s">
        <v>97</v>
      </c>
      <c r="B12" s="13" t="s">
        <v>98</v>
      </c>
      <c r="C12" s="13"/>
      <c r="D12" s="13">
        <v>4</v>
      </c>
      <c r="E12" s="13">
        <v>6966844</v>
      </c>
      <c r="F12" s="13">
        <v>0</v>
      </c>
      <c r="G12" s="13">
        <v>0</v>
      </c>
      <c r="H12" s="13">
        <v>6966844</v>
      </c>
      <c r="I12" s="20">
        <f t="shared" si="0"/>
        <v>44.635365044991943</v>
      </c>
      <c r="J12" s="13">
        <v>6966844</v>
      </c>
      <c r="K12" s="13">
        <v>0</v>
      </c>
      <c r="L12" s="13">
        <f t="shared" si="1"/>
        <v>6966844</v>
      </c>
      <c r="M12" s="20">
        <f t="shared" si="2"/>
        <v>44.635365044991943</v>
      </c>
      <c r="N12" s="13">
        <v>0</v>
      </c>
      <c r="O12" s="20">
        <f t="shared" si="3"/>
        <v>44.635365044991943</v>
      </c>
      <c r="P12" s="13">
        <v>0</v>
      </c>
      <c r="Q12" s="20">
        <v>0</v>
      </c>
      <c r="R12" s="13">
        <v>3310758</v>
      </c>
      <c r="S12" s="20">
        <f t="shared" ref="S12:S17" si="4">SUM(R12/H12*100)</f>
        <v>47.521632463709537</v>
      </c>
      <c r="T12" s="13">
        <v>6966544</v>
      </c>
    </row>
    <row r="13" spans="1:20" x14ac:dyDescent="0.35">
      <c r="A13" s="13"/>
      <c r="B13" s="13" t="s">
        <v>99</v>
      </c>
      <c r="C13" s="13" t="s">
        <v>100</v>
      </c>
      <c r="D13" s="13">
        <v>1</v>
      </c>
      <c r="E13" s="13">
        <v>510000</v>
      </c>
      <c r="F13" s="13">
        <v>0</v>
      </c>
      <c r="G13" s="13">
        <v>0</v>
      </c>
      <c r="H13" s="13">
        <v>510000</v>
      </c>
      <c r="I13" s="20">
        <f t="shared" si="0"/>
        <v>3.2674818286365954</v>
      </c>
      <c r="J13" s="13">
        <v>510000</v>
      </c>
      <c r="K13" s="13">
        <v>0</v>
      </c>
      <c r="L13" s="13">
        <f t="shared" si="1"/>
        <v>510000</v>
      </c>
      <c r="M13" s="20">
        <f t="shared" si="2"/>
        <v>3.2674818286365954</v>
      </c>
      <c r="N13" s="13">
        <v>0</v>
      </c>
      <c r="O13" s="20">
        <f t="shared" si="3"/>
        <v>3.2674818286365954</v>
      </c>
      <c r="P13" s="13">
        <v>0</v>
      </c>
      <c r="Q13" s="20">
        <f>SUM(P13/H13*100)</f>
        <v>0</v>
      </c>
      <c r="R13" s="13">
        <v>500000</v>
      </c>
      <c r="S13" s="20">
        <f t="shared" si="4"/>
        <v>98.039215686274503</v>
      </c>
      <c r="T13" s="13">
        <v>510000</v>
      </c>
    </row>
    <row r="14" spans="1:20" x14ac:dyDescent="0.35">
      <c r="A14" s="13"/>
      <c r="B14" s="13" t="s">
        <v>101</v>
      </c>
      <c r="C14" s="13" t="s">
        <v>102</v>
      </c>
      <c r="D14" s="13">
        <v>1</v>
      </c>
      <c r="E14" s="13">
        <v>4930644</v>
      </c>
      <c r="F14" s="13">
        <v>0</v>
      </c>
      <c r="G14" s="13">
        <v>0</v>
      </c>
      <c r="H14" s="13">
        <v>4930644</v>
      </c>
      <c r="I14" s="20">
        <f t="shared" si="0"/>
        <v>31.589783673482465</v>
      </c>
      <c r="J14" s="13">
        <v>4930644</v>
      </c>
      <c r="K14" s="13">
        <v>0</v>
      </c>
      <c r="L14" s="13">
        <f t="shared" si="1"/>
        <v>4930644</v>
      </c>
      <c r="M14" s="20">
        <f t="shared" si="2"/>
        <v>31.589783673482465</v>
      </c>
      <c r="N14" s="13">
        <v>0</v>
      </c>
      <c r="O14" s="20">
        <f t="shared" si="3"/>
        <v>31.589783673482465</v>
      </c>
      <c r="P14" s="13">
        <v>0</v>
      </c>
      <c r="Q14" s="20">
        <f>SUM(P14/H14*100)</f>
        <v>0</v>
      </c>
      <c r="R14" s="13">
        <v>2635758</v>
      </c>
      <c r="S14" s="20">
        <f t="shared" si="4"/>
        <v>53.45666813503469</v>
      </c>
      <c r="T14" s="13">
        <v>4930344</v>
      </c>
    </row>
    <row r="15" spans="1:20" x14ac:dyDescent="0.35">
      <c r="A15" s="13"/>
      <c r="B15" s="13" t="s">
        <v>103</v>
      </c>
      <c r="C15" s="13" t="s">
        <v>104</v>
      </c>
      <c r="D15" s="13">
        <v>1</v>
      </c>
      <c r="E15" s="13">
        <v>905200</v>
      </c>
      <c r="F15" s="13">
        <v>0</v>
      </c>
      <c r="G15" s="13">
        <v>0</v>
      </c>
      <c r="H15" s="13">
        <v>905200</v>
      </c>
      <c r="I15" s="20">
        <f t="shared" si="0"/>
        <v>5.7994599044742081</v>
      </c>
      <c r="J15" s="13">
        <v>905200</v>
      </c>
      <c r="K15" s="13">
        <v>0</v>
      </c>
      <c r="L15" s="13">
        <f t="shared" si="1"/>
        <v>905200</v>
      </c>
      <c r="M15" s="20">
        <f t="shared" si="2"/>
        <v>5.7994599044742081</v>
      </c>
      <c r="N15" s="13">
        <v>0</v>
      </c>
      <c r="O15" s="20">
        <f t="shared" si="3"/>
        <v>5.7994599044742081</v>
      </c>
      <c r="P15" s="13">
        <v>0</v>
      </c>
      <c r="Q15" s="20">
        <f>SUM(P15/H15*100)</f>
        <v>0</v>
      </c>
      <c r="R15" s="13">
        <v>0</v>
      </c>
      <c r="S15" s="20">
        <f t="shared" si="4"/>
        <v>0</v>
      </c>
      <c r="T15" s="13">
        <v>905200</v>
      </c>
    </row>
    <row r="16" spans="1:20" x14ac:dyDescent="0.35">
      <c r="A16" s="13"/>
      <c r="B16" s="13" t="s">
        <v>105</v>
      </c>
      <c r="C16" s="13" t="s">
        <v>106</v>
      </c>
      <c r="D16" s="13">
        <v>1</v>
      </c>
      <c r="E16" s="13">
        <v>621000</v>
      </c>
      <c r="F16" s="13">
        <v>0</v>
      </c>
      <c r="G16" s="13">
        <v>0</v>
      </c>
      <c r="H16" s="13">
        <v>621000</v>
      </c>
      <c r="I16" s="20">
        <f t="shared" si="0"/>
        <v>3.9786396383986773</v>
      </c>
      <c r="J16" s="13">
        <v>621000</v>
      </c>
      <c r="K16" s="13">
        <v>0</v>
      </c>
      <c r="L16" s="13">
        <f t="shared" si="1"/>
        <v>621000</v>
      </c>
      <c r="M16" s="20">
        <f t="shared" si="2"/>
        <v>3.9786396383986773</v>
      </c>
      <c r="N16" s="13">
        <v>0</v>
      </c>
      <c r="O16" s="20">
        <f t="shared" si="3"/>
        <v>3.9786396383986773</v>
      </c>
      <c r="P16" s="13">
        <v>0</v>
      </c>
      <c r="Q16" s="20">
        <f>SUM(P16/H16*100)</f>
        <v>0</v>
      </c>
      <c r="R16" s="13">
        <v>175000</v>
      </c>
      <c r="S16" s="20">
        <f t="shared" si="4"/>
        <v>28.180354267310786</v>
      </c>
      <c r="T16" s="13">
        <v>621000</v>
      </c>
    </row>
    <row r="17" spans="1:20" s="14" customFormat="1" x14ac:dyDescent="0.35">
      <c r="A17" s="18"/>
      <c r="B17" s="18" t="s">
        <v>107</v>
      </c>
      <c r="C17" s="18"/>
      <c r="D17" s="18">
        <f t="shared" ref="D17:P17" si="5">+D8+D10+D11+D12</f>
        <v>5</v>
      </c>
      <c r="E17" s="18">
        <f t="shared" si="5"/>
        <v>7012344</v>
      </c>
      <c r="F17" s="18">
        <f t="shared" si="5"/>
        <v>0</v>
      </c>
      <c r="G17" s="18">
        <f t="shared" si="5"/>
        <v>0</v>
      </c>
      <c r="H17" s="18">
        <f t="shared" si="5"/>
        <v>7012344</v>
      </c>
      <c r="I17" s="21">
        <f t="shared" si="5"/>
        <v>44.926875678723249</v>
      </c>
      <c r="J17" s="18">
        <f t="shared" si="5"/>
        <v>7012344</v>
      </c>
      <c r="K17" s="18">
        <f t="shared" si="5"/>
        <v>0</v>
      </c>
      <c r="L17" s="18">
        <f t="shared" si="5"/>
        <v>7012344</v>
      </c>
      <c r="M17" s="21">
        <f t="shared" si="5"/>
        <v>44.926875678723249</v>
      </c>
      <c r="N17" s="18">
        <f t="shared" si="5"/>
        <v>0</v>
      </c>
      <c r="O17" s="21">
        <f t="shared" si="5"/>
        <v>44.926875678723249</v>
      </c>
      <c r="P17" s="18">
        <f t="shared" si="5"/>
        <v>0</v>
      </c>
      <c r="Q17" s="21">
        <v>0</v>
      </c>
      <c r="R17" s="18">
        <f>+R8+R10+R11+R12</f>
        <v>3310758</v>
      </c>
      <c r="S17" s="21">
        <f t="shared" si="4"/>
        <v>47.213285600364159</v>
      </c>
      <c r="T17" s="18">
        <f>+T8+T10+T11+T12</f>
        <v>7012044</v>
      </c>
    </row>
    <row r="18" spans="1:20" x14ac:dyDescent="0.35">
      <c r="A18" s="13" t="s">
        <v>108</v>
      </c>
      <c r="B18" s="13" t="s">
        <v>109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x14ac:dyDescent="0.35">
      <c r="A19" s="13" t="s">
        <v>89</v>
      </c>
      <c r="B19" s="13" t="s">
        <v>110</v>
      </c>
      <c r="C19" s="13"/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20">
        <f>SUM(H19/15608350*100)</f>
        <v>0</v>
      </c>
      <c r="J19" s="13">
        <v>0</v>
      </c>
      <c r="K19" s="13">
        <v>0</v>
      </c>
      <c r="L19" s="13">
        <f>+J19+K19</f>
        <v>0</v>
      </c>
      <c r="M19" s="20">
        <f>SUM(L19/15608350*100)</f>
        <v>0</v>
      </c>
      <c r="N19" s="13">
        <v>0</v>
      </c>
      <c r="O19" s="20">
        <f>SUM((H19+N19)/15608350*100)</f>
        <v>0</v>
      </c>
      <c r="P19" s="13">
        <v>0</v>
      </c>
      <c r="Q19" s="20">
        <v>0</v>
      </c>
      <c r="R19" s="13">
        <v>0</v>
      </c>
      <c r="S19" s="20">
        <v>0</v>
      </c>
      <c r="T19" s="13">
        <v>0</v>
      </c>
    </row>
    <row r="20" spans="1:20" x14ac:dyDescent="0.35">
      <c r="A20" s="13" t="s">
        <v>93</v>
      </c>
      <c r="B20" s="13" t="s">
        <v>111</v>
      </c>
      <c r="C20" s="13"/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20">
        <f>SUM(H20/15608350*100)</f>
        <v>0</v>
      </c>
      <c r="J20" s="13">
        <v>0</v>
      </c>
      <c r="K20" s="13">
        <v>0</v>
      </c>
      <c r="L20" s="13">
        <f>+J20+K20</f>
        <v>0</v>
      </c>
      <c r="M20" s="20">
        <f>SUM(L20/15608350*100)</f>
        <v>0</v>
      </c>
      <c r="N20" s="13">
        <v>0</v>
      </c>
      <c r="O20" s="20">
        <f>SUM((H20+N20)/15608350*100)</f>
        <v>0</v>
      </c>
      <c r="P20" s="13">
        <v>0</v>
      </c>
      <c r="Q20" s="20">
        <v>0</v>
      </c>
      <c r="R20" s="13">
        <v>0</v>
      </c>
      <c r="S20" s="20">
        <v>0</v>
      </c>
      <c r="T20" s="13">
        <v>0</v>
      </c>
    </row>
    <row r="21" spans="1:20" x14ac:dyDescent="0.35">
      <c r="A21" s="13" t="s">
        <v>95</v>
      </c>
      <c r="B21" s="13" t="s">
        <v>112</v>
      </c>
      <c r="C21" s="13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20">
        <f>SUM(H21/15608350*100)</f>
        <v>0</v>
      </c>
      <c r="J21" s="13">
        <v>0</v>
      </c>
      <c r="K21" s="13">
        <v>0</v>
      </c>
      <c r="L21" s="13">
        <f>+J21+K21</f>
        <v>0</v>
      </c>
      <c r="M21" s="20">
        <f>SUM(L21/15608350*100)</f>
        <v>0</v>
      </c>
      <c r="N21" s="13">
        <v>0</v>
      </c>
      <c r="O21" s="20">
        <f>SUM((H21+N21)/15608350*100)</f>
        <v>0</v>
      </c>
      <c r="P21" s="13">
        <v>0</v>
      </c>
      <c r="Q21" s="20">
        <v>0</v>
      </c>
      <c r="R21" s="13">
        <v>0</v>
      </c>
      <c r="S21" s="20">
        <v>0</v>
      </c>
      <c r="T21" s="13">
        <v>0</v>
      </c>
    </row>
    <row r="22" spans="1:20" x14ac:dyDescent="0.3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35">
      <c r="A23" s="13" t="s">
        <v>97</v>
      </c>
      <c r="B23" s="13" t="s">
        <v>113</v>
      </c>
      <c r="C23" s="13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20">
        <f>SUM(H23/15608350*100)</f>
        <v>0</v>
      </c>
      <c r="J23" s="13">
        <v>0</v>
      </c>
      <c r="K23" s="13">
        <v>0</v>
      </c>
      <c r="L23" s="13">
        <f>+J23+K23</f>
        <v>0</v>
      </c>
      <c r="M23" s="20">
        <f>SUM(L23/15608350*100)</f>
        <v>0</v>
      </c>
      <c r="N23" s="13">
        <v>0</v>
      </c>
      <c r="O23" s="20">
        <f>SUM((H23+N23)/15608350*100)</f>
        <v>0</v>
      </c>
      <c r="P23" s="13">
        <v>0</v>
      </c>
      <c r="Q23" s="20">
        <v>0</v>
      </c>
      <c r="R23" s="13">
        <v>0</v>
      </c>
      <c r="S23" s="20">
        <v>0</v>
      </c>
      <c r="T23" s="13">
        <v>0</v>
      </c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x14ac:dyDescent="0.35">
      <c r="A25" s="13" t="s">
        <v>114</v>
      </c>
      <c r="B25" s="13" t="s">
        <v>115</v>
      </c>
      <c r="C25" s="13"/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20">
        <f>SUM(H25/15608350*100)</f>
        <v>0</v>
      </c>
      <c r="J25" s="13">
        <v>0</v>
      </c>
      <c r="K25" s="13">
        <v>0</v>
      </c>
      <c r="L25" s="13">
        <f>+J25+K25</f>
        <v>0</v>
      </c>
      <c r="M25" s="20">
        <f>SUM(L25/15608350*100)</f>
        <v>0</v>
      </c>
      <c r="N25" s="13">
        <v>0</v>
      </c>
      <c r="O25" s="20">
        <f>SUM((H25+N25)/15608350*100)</f>
        <v>0</v>
      </c>
      <c r="P25" s="13">
        <v>0</v>
      </c>
      <c r="Q25" s="20">
        <v>0</v>
      </c>
      <c r="R25" s="13">
        <v>0</v>
      </c>
      <c r="S25" s="20">
        <v>0</v>
      </c>
      <c r="T25" s="13">
        <v>0</v>
      </c>
    </row>
    <row r="26" spans="1:20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s="14" customFormat="1" x14ac:dyDescent="0.35">
      <c r="A27" s="18"/>
      <c r="B27" s="18" t="s">
        <v>116</v>
      </c>
      <c r="C27" s="18"/>
      <c r="D27" s="18">
        <f t="shared" ref="D27:P27" si="6">+D19+D20+D21+D23+D25</f>
        <v>0</v>
      </c>
      <c r="E27" s="18">
        <f t="shared" si="6"/>
        <v>0</v>
      </c>
      <c r="F27" s="18">
        <f t="shared" si="6"/>
        <v>0</v>
      </c>
      <c r="G27" s="18">
        <f t="shared" si="6"/>
        <v>0</v>
      </c>
      <c r="H27" s="18">
        <f t="shared" si="6"/>
        <v>0</v>
      </c>
      <c r="I27" s="21">
        <f t="shared" si="6"/>
        <v>0</v>
      </c>
      <c r="J27" s="18">
        <f t="shared" si="6"/>
        <v>0</v>
      </c>
      <c r="K27" s="18">
        <f t="shared" si="6"/>
        <v>0</v>
      </c>
      <c r="L27" s="18">
        <f t="shared" si="6"/>
        <v>0</v>
      </c>
      <c r="M27" s="21">
        <f t="shared" si="6"/>
        <v>0</v>
      </c>
      <c r="N27" s="18">
        <f t="shared" si="6"/>
        <v>0</v>
      </c>
      <c r="O27" s="21">
        <f t="shared" si="6"/>
        <v>0</v>
      </c>
      <c r="P27" s="18">
        <f t="shared" si="6"/>
        <v>0</v>
      </c>
      <c r="Q27" s="21">
        <v>0</v>
      </c>
      <c r="R27" s="18">
        <f>+R19+R20+R21+R23+R25</f>
        <v>0</v>
      </c>
      <c r="S27" s="21">
        <f>+S19+S20+S21+S23+S25</f>
        <v>0</v>
      </c>
      <c r="T27" s="18">
        <f>+T19+T20+T21+T23+T25</f>
        <v>0</v>
      </c>
    </row>
    <row r="28" spans="1:20" s="14" customFormat="1" x14ac:dyDescent="0.35">
      <c r="A28" s="18"/>
      <c r="B28" s="18" t="s">
        <v>117</v>
      </c>
      <c r="C28" s="18"/>
      <c r="D28" s="18">
        <f t="shared" ref="D28:P28" si="7">+(D17+D27)</f>
        <v>5</v>
      </c>
      <c r="E28" s="18">
        <f t="shared" si="7"/>
        <v>7012344</v>
      </c>
      <c r="F28" s="18">
        <f t="shared" si="7"/>
        <v>0</v>
      </c>
      <c r="G28" s="18">
        <f t="shared" si="7"/>
        <v>0</v>
      </c>
      <c r="H28" s="18">
        <f t="shared" si="7"/>
        <v>7012344</v>
      </c>
      <c r="I28" s="21">
        <f t="shared" si="7"/>
        <v>44.926875678723249</v>
      </c>
      <c r="J28" s="18">
        <f t="shared" si="7"/>
        <v>7012344</v>
      </c>
      <c r="K28" s="18">
        <f t="shared" si="7"/>
        <v>0</v>
      </c>
      <c r="L28" s="18">
        <f t="shared" si="7"/>
        <v>7012344</v>
      </c>
      <c r="M28" s="21">
        <f t="shared" si="7"/>
        <v>44.926875678723249</v>
      </c>
      <c r="N28" s="18">
        <f t="shared" si="7"/>
        <v>0</v>
      </c>
      <c r="O28" s="21">
        <f t="shared" si="7"/>
        <v>44.926875678723249</v>
      </c>
      <c r="P28" s="18">
        <f t="shared" si="7"/>
        <v>0</v>
      </c>
      <c r="Q28" s="21">
        <v>0</v>
      </c>
      <c r="R28" s="18">
        <f>+(R17+R27)</f>
        <v>3310758</v>
      </c>
      <c r="S28" s="21">
        <f>SUM(R28/H28*100)</f>
        <v>47.213285600364159</v>
      </c>
      <c r="T28" s="18">
        <f>+(T17+T27)</f>
        <v>7012044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opLeftCell="J40" zoomScaleNormal="100" workbookViewId="0">
      <selection activeCell="E64" sqref="E64"/>
    </sheetView>
  </sheetViews>
  <sheetFormatPr defaultColWidth="8.7265625" defaultRowHeight="14.5" x14ac:dyDescent="0.35"/>
  <cols>
    <col min="1" max="1" width="10.7265625" customWidth="1"/>
    <col min="2" max="2" width="45.7265625" customWidth="1"/>
    <col min="3" max="3" width="12.7265625" customWidth="1"/>
    <col min="4" max="8" width="16.7265625" customWidth="1"/>
    <col min="9" max="13" width="12.7265625" customWidth="1"/>
    <col min="14" max="15" width="20.7265625" customWidth="1"/>
    <col min="16" max="18" width="12.7265625" customWidth="1"/>
    <col min="19" max="23" width="16.7265625" customWidth="1"/>
  </cols>
  <sheetData>
    <row r="1" spans="1:23" s="15" customFormat="1" ht="15.5" x14ac:dyDescent="0.35">
      <c r="A1" s="15" t="s">
        <v>118</v>
      </c>
    </row>
    <row r="3" spans="1:23" s="14" customFormat="1" ht="90" customHeight="1" x14ac:dyDescent="0.35">
      <c r="A3" s="16" t="s">
        <v>34</v>
      </c>
      <c r="B3" s="16" t="s">
        <v>82</v>
      </c>
      <c r="C3" s="16" t="s">
        <v>83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84</v>
      </c>
      <c r="I3" s="16" t="s">
        <v>119</v>
      </c>
      <c r="J3" s="9" t="s">
        <v>42</v>
      </c>
      <c r="K3" s="9"/>
      <c r="L3" s="9"/>
      <c r="M3" s="9"/>
      <c r="N3" s="16" t="s">
        <v>43</v>
      </c>
      <c r="O3" s="16" t="s">
        <v>44</v>
      </c>
      <c r="P3" s="9" t="s">
        <v>45</v>
      </c>
      <c r="Q3" s="9"/>
      <c r="R3" s="9" t="s">
        <v>46</v>
      </c>
      <c r="S3" s="9"/>
      <c r="T3" s="16" t="s">
        <v>47</v>
      </c>
      <c r="U3" s="9" t="s">
        <v>120</v>
      </c>
      <c r="V3" s="9"/>
      <c r="W3" s="9"/>
    </row>
    <row r="4" spans="1:23" s="14" customFormat="1" ht="30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8" t="s">
        <v>48</v>
      </c>
      <c r="K4" s="8"/>
      <c r="L4" s="8"/>
      <c r="M4" s="16" t="s">
        <v>49</v>
      </c>
      <c r="N4" s="22"/>
      <c r="O4" s="18"/>
      <c r="P4" s="17" t="s">
        <v>50</v>
      </c>
      <c r="Q4" s="16" t="s">
        <v>51</v>
      </c>
      <c r="R4" s="16" t="s">
        <v>50</v>
      </c>
      <c r="S4" s="16" t="s">
        <v>51</v>
      </c>
      <c r="T4" s="18"/>
      <c r="U4" s="5" t="s">
        <v>121</v>
      </c>
      <c r="V4" s="5"/>
      <c r="W4" s="5"/>
    </row>
    <row r="5" spans="1:23" s="14" customFormat="1" ht="29" x14ac:dyDescent="0.35">
      <c r="A5" s="18"/>
      <c r="B5" s="18"/>
      <c r="C5" s="18"/>
      <c r="D5" s="18"/>
      <c r="E5" s="18"/>
      <c r="F5" s="18"/>
      <c r="G5" s="18"/>
      <c r="H5" s="18"/>
      <c r="I5" s="18"/>
      <c r="J5" s="16" t="s">
        <v>52</v>
      </c>
      <c r="K5" s="16" t="s">
        <v>53</v>
      </c>
      <c r="L5" s="16" t="s">
        <v>54</v>
      </c>
      <c r="M5" s="18"/>
      <c r="N5" s="18"/>
      <c r="O5" s="18"/>
      <c r="P5" s="18"/>
      <c r="Q5" s="18"/>
      <c r="R5" s="18"/>
      <c r="S5" s="18"/>
      <c r="T5" s="18"/>
      <c r="U5" s="22" t="s">
        <v>122</v>
      </c>
      <c r="V5" s="22" t="s">
        <v>123</v>
      </c>
      <c r="W5" s="22" t="s">
        <v>124</v>
      </c>
    </row>
    <row r="6" spans="1:23" s="14" customFormat="1" x14ac:dyDescent="0.35">
      <c r="A6" s="23"/>
      <c r="B6" s="23" t="s">
        <v>55</v>
      </c>
      <c r="C6" s="23" t="s">
        <v>56</v>
      </c>
      <c r="D6" s="23" t="s">
        <v>57</v>
      </c>
      <c r="E6" s="23" t="s">
        <v>58</v>
      </c>
      <c r="F6" s="23" t="s">
        <v>59</v>
      </c>
      <c r="G6" s="23" t="s">
        <v>60</v>
      </c>
      <c r="H6" s="23" t="s">
        <v>61</v>
      </c>
      <c r="I6" s="23" t="s">
        <v>62</v>
      </c>
      <c r="J6" s="6" t="s">
        <v>63</v>
      </c>
      <c r="K6" s="6"/>
      <c r="L6" s="6"/>
      <c r="M6" s="6"/>
      <c r="N6" s="23" t="s">
        <v>64</v>
      </c>
      <c r="O6" s="23" t="s">
        <v>65</v>
      </c>
      <c r="P6" s="6" t="s">
        <v>66</v>
      </c>
      <c r="Q6" s="6"/>
      <c r="R6" s="6" t="s">
        <v>67</v>
      </c>
      <c r="S6" s="6"/>
      <c r="T6" s="23" t="s">
        <v>68</v>
      </c>
      <c r="U6" s="18"/>
      <c r="V6" s="18"/>
      <c r="W6" s="18"/>
    </row>
    <row r="7" spans="1:23" x14ac:dyDescent="0.35">
      <c r="A7" s="13" t="s">
        <v>87</v>
      </c>
      <c r="B7" s="13" t="s">
        <v>125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x14ac:dyDescent="0.35">
      <c r="A8" s="13" t="s">
        <v>89</v>
      </c>
      <c r="B8" s="13" t="s">
        <v>126</v>
      </c>
      <c r="C8" s="13"/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20">
        <f t="shared" ref="I8:I17" si="0">SUM(H8/15608350*100)</f>
        <v>0</v>
      </c>
      <c r="J8" s="13">
        <v>0</v>
      </c>
      <c r="K8" s="13">
        <v>0</v>
      </c>
      <c r="L8" s="13">
        <f t="shared" ref="L8:L17" si="1">+J8+K8</f>
        <v>0</v>
      </c>
      <c r="M8" s="20">
        <f t="shared" ref="M8:M17" si="2">SUM(L8/15608350*100)</f>
        <v>0</v>
      </c>
      <c r="N8" s="13">
        <v>0</v>
      </c>
      <c r="O8" s="20">
        <f t="shared" ref="O8:O17" si="3">SUM((H8+N8)/15608350*100)</f>
        <v>0</v>
      </c>
      <c r="P8" s="13">
        <v>0</v>
      </c>
      <c r="Q8" s="20">
        <v>0</v>
      </c>
      <c r="R8" s="13" t="s">
        <v>73</v>
      </c>
      <c r="S8" s="13" t="s">
        <v>73</v>
      </c>
      <c r="T8" s="13">
        <v>0</v>
      </c>
      <c r="U8" s="13">
        <v>0</v>
      </c>
      <c r="V8" s="13">
        <v>0</v>
      </c>
      <c r="W8" s="13">
        <v>0</v>
      </c>
    </row>
    <row r="9" spans="1:23" x14ac:dyDescent="0.35">
      <c r="A9" s="13" t="s">
        <v>93</v>
      </c>
      <c r="B9" s="13" t="s">
        <v>127</v>
      </c>
      <c r="C9" s="13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20">
        <f t="shared" si="0"/>
        <v>0</v>
      </c>
      <c r="J9" s="13">
        <v>0</v>
      </c>
      <c r="K9" s="13">
        <v>0</v>
      </c>
      <c r="L9" s="13">
        <f t="shared" si="1"/>
        <v>0</v>
      </c>
      <c r="M9" s="20">
        <f t="shared" si="2"/>
        <v>0</v>
      </c>
      <c r="N9" s="13">
        <v>0</v>
      </c>
      <c r="O9" s="20">
        <f t="shared" si="3"/>
        <v>0</v>
      </c>
      <c r="P9" s="13">
        <v>0</v>
      </c>
      <c r="Q9" s="20">
        <v>0</v>
      </c>
      <c r="R9" s="13" t="s">
        <v>73</v>
      </c>
      <c r="S9" s="13" t="s">
        <v>73</v>
      </c>
      <c r="T9" s="13">
        <v>0</v>
      </c>
      <c r="U9" s="13">
        <v>0</v>
      </c>
      <c r="V9" s="13">
        <v>0</v>
      </c>
      <c r="W9" s="13">
        <v>0</v>
      </c>
    </row>
    <row r="10" spans="1:23" x14ac:dyDescent="0.35">
      <c r="A10" s="13" t="s">
        <v>95</v>
      </c>
      <c r="B10" s="13" t="s">
        <v>128</v>
      </c>
      <c r="C10" s="13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20">
        <f t="shared" si="0"/>
        <v>0</v>
      </c>
      <c r="J10" s="13">
        <v>0</v>
      </c>
      <c r="K10" s="13">
        <v>0</v>
      </c>
      <c r="L10" s="13">
        <f t="shared" si="1"/>
        <v>0</v>
      </c>
      <c r="M10" s="20">
        <f t="shared" si="2"/>
        <v>0</v>
      </c>
      <c r="N10" s="13">
        <v>0</v>
      </c>
      <c r="O10" s="20">
        <f t="shared" si="3"/>
        <v>0</v>
      </c>
      <c r="P10" s="13">
        <v>0</v>
      </c>
      <c r="Q10" s="20">
        <v>0</v>
      </c>
      <c r="R10" s="13" t="s">
        <v>73</v>
      </c>
      <c r="S10" s="13" t="s">
        <v>73</v>
      </c>
      <c r="T10" s="13">
        <v>0</v>
      </c>
      <c r="U10" s="13">
        <v>0</v>
      </c>
      <c r="V10" s="13">
        <v>0</v>
      </c>
      <c r="W10" s="13">
        <v>0</v>
      </c>
    </row>
    <row r="11" spans="1:23" x14ac:dyDescent="0.35">
      <c r="A11" s="13" t="s">
        <v>97</v>
      </c>
      <c r="B11" s="13" t="s">
        <v>129</v>
      </c>
      <c r="C11" s="13"/>
      <c r="D11" s="13">
        <v>3</v>
      </c>
      <c r="E11" s="13">
        <v>371</v>
      </c>
      <c r="F11" s="13">
        <v>0</v>
      </c>
      <c r="G11" s="13">
        <v>0</v>
      </c>
      <c r="H11" s="13">
        <v>371</v>
      </c>
      <c r="I11" s="20">
        <f t="shared" si="0"/>
        <v>2.3769328596552489E-3</v>
      </c>
      <c r="J11" s="13">
        <v>371</v>
      </c>
      <c r="K11" s="13">
        <v>0</v>
      </c>
      <c r="L11" s="13">
        <f t="shared" si="1"/>
        <v>371</v>
      </c>
      <c r="M11" s="20">
        <f t="shared" si="2"/>
        <v>2.3769328596552489E-3</v>
      </c>
      <c r="N11" s="13">
        <v>0</v>
      </c>
      <c r="O11" s="20">
        <f t="shared" si="3"/>
        <v>2.3769328596552489E-3</v>
      </c>
      <c r="P11" s="13">
        <v>0</v>
      </c>
      <c r="Q11" s="20">
        <v>0</v>
      </c>
      <c r="R11" s="13" t="s">
        <v>73</v>
      </c>
      <c r="S11" s="13" t="s">
        <v>73</v>
      </c>
      <c r="T11" s="13">
        <v>371</v>
      </c>
      <c r="U11" s="13">
        <v>0</v>
      </c>
      <c r="V11" s="13">
        <v>0</v>
      </c>
      <c r="W11" s="13">
        <v>0</v>
      </c>
    </row>
    <row r="12" spans="1:23" x14ac:dyDescent="0.35">
      <c r="A12" s="13" t="s">
        <v>114</v>
      </c>
      <c r="B12" s="13" t="s">
        <v>130</v>
      </c>
      <c r="C12" s="13"/>
      <c r="D12" s="13">
        <v>1</v>
      </c>
      <c r="E12" s="13">
        <v>300</v>
      </c>
      <c r="F12" s="13">
        <v>0</v>
      </c>
      <c r="G12" s="13">
        <v>0</v>
      </c>
      <c r="H12" s="13">
        <v>300</v>
      </c>
      <c r="I12" s="20">
        <f t="shared" si="0"/>
        <v>1.9220481344921149E-3</v>
      </c>
      <c r="J12" s="13">
        <v>300</v>
      </c>
      <c r="K12" s="13">
        <v>0</v>
      </c>
      <c r="L12" s="13">
        <f t="shared" si="1"/>
        <v>300</v>
      </c>
      <c r="M12" s="20">
        <f t="shared" si="2"/>
        <v>1.9220481344921149E-3</v>
      </c>
      <c r="N12" s="13">
        <v>0</v>
      </c>
      <c r="O12" s="20">
        <f t="shared" si="3"/>
        <v>1.9220481344921149E-3</v>
      </c>
      <c r="P12" s="13">
        <v>0</v>
      </c>
      <c r="Q12" s="20">
        <v>0</v>
      </c>
      <c r="R12" s="13" t="s">
        <v>73</v>
      </c>
      <c r="S12" s="13" t="s">
        <v>73</v>
      </c>
      <c r="T12" s="13">
        <v>0</v>
      </c>
      <c r="U12" s="13">
        <v>0</v>
      </c>
      <c r="V12" s="13">
        <v>0</v>
      </c>
      <c r="W12" s="13">
        <v>0</v>
      </c>
    </row>
    <row r="13" spans="1:23" x14ac:dyDescent="0.35">
      <c r="A13" s="13" t="s">
        <v>131</v>
      </c>
      <c r="B13" s="13" t="s">
        <v>132</v>
      </c>
      <c r="C13" s="13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20">
        <f t="shared" si="0"/>
        <v>0</v>
      </c>
      <c r="J13" s="13">
        <v>0</v>
      </c>
      <c r="K13" s="13">
        <v>0</v>
      </c>
      <c r="L13" s="13">
        <f t="shared" si="1"/>
        <v>0</v>
      </c>
      <c r="M13" s="20">
        <f t="shared" si="2"/>
        <v>0</v>
      </c>
      <c r="N13" s="13">
        <v>0</v>
      </c>
      <c r="O13" s="20">
        <f t="shared" si="3"/>
        <v>0</v>
      </c>
      <c r="P13" s="13">
        <v>0</v>
      </c>
      <c r="Q13" s="20">
        <v>0</v>
      </c>
      <c r="R13" s="13" t="s">
        <v>73</v>
      </c>
      <c r="S13" s="13" t="s">
        <v>73</v>
      </c>
      <c r="T13" s="13">
        <v>0</v>
      </c>
      <c r="U13" s="13">
        <v>0</v>
      </c>
      <c r="V13" s="13">
        <v>0</v>
      </c>
      <c r="W13" s="13">
        <v>0</v>
      </c>
    </row>
    <row r="14" spans="1:23" x14ac:dyDescent="0.35">
      <c r="A14" s="13" t="s">
        <v>133</v>
      </c>
      <c r="B14" s="13" t="s">
        <v>134</v>
      </c>
      <c r="C14" s="13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20">
        <f t="shared" si="0"/>
        <v>0</v>
      </c>
      <c r="J14" s="13">
        <v>0</v>
      </c>
      <c r="K14" s="13">
        <v>0</v>
      </c>
      <c r="L14" s="13">
        <f t="shared" si="1"/>
        <v>0</v>
      </c>
      <c r="M14" s="20">
        <f t="shared" si="2"/>
        <v>0</v>
      </c>
      <c r="N14" s="13">
        <v>0</v>
      </c>
      <c r="O14" s="20">
        <f t="shared" si="3"/>
        <v>0</v>
      </c>
      <c r="P14" s="13">
        <v>0</v>
      </c>
      <c r="Q14" s="20">
        <v>0</v>
      </c>
      <c r="R14" s="13" t="s">
        <v>73</v>
      </c>
      <c r="S14" s="13" t="s">
        <v>73</v>
      </c>
      <c r="T14" s="13">
        <v>0</v>
      </c>
      <c r="U14" s="13">
        <v>0</v>
      </c>
      <c r="V14" s="13">
        <v>0</v>
      </c>
      <c r="W14" s="13">
        <v>0</v>
      </c>
    </row>
    <row r="15" spans="1:23" x14ac:dyDescent="0.35">
      <c r="A15" s="13" t="s">
        <v>135</v>
      </c>
      <c r="B15" s="13" t="s">
        <v>136</v>
      </c>
      <c r="C15" s="13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20">
        <f t="shared" si="0"/>
        <v>0</v>
      </c>
      <c r="J15" s="13">
        <v>0</v>
      </c>
      <c r="K15" s="13">
        <v>0</v>
      </c>
      <c r="L15" s="13">
        <f t="shared" si="1"/>
        <v>0</v>
      </c>
      <c r="M15" s="20">
        <f t="shared" si="2"/>
        <v>0</v>
      </c>
      <c r="N15" s="13">
        <v>0</v>
      </c>
      <c r="O15" s="20">
        <f t="shared" si="3"/>
        <v>0</v>
      </c>
      <c r="P15" s="13">
        <v>0</v>
      </c>
      <c r="Q15" s="20">
        <v>0</v>
      </c>
      <c r="R15" s="13" t="s">
        <v>73</v>
      </c>
      <c r="S15" s="13" t="s">
        <v>73</v>
      </c>
      <c r="T15" s="13">
        <v>0</v>
      </c>
      <c r="U15" s="13">
        <v>0</v>
      </c>
      <c r="V15" s="13">
        <v>0</v>
      </c>
      <c r="W15" s="13">
        <v>0</v>
      </c>
    </row>
    <row r="16" spans="1:23" x14ac:dyDescent="0.35">
      <c r="A16" s="13" t="s">
        <v>137</v>
      </c>
      <c r="B16" s="13" t="s">
        <v>138</v>
      </c>
      <c r="C16" s="13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20">
        <f t="shared" si="0"/>
        <v>0</v>
      </c>
      <c r="J16" s="13">
        <v>0</v>
      </c>
      <c r="K16" s="13">
        <v>0</v>
      </c>
      <c r="L16" s="13">
        <f t="shared" si="1"/>
        <v>0</v>
      </c>
      <c r="M16" s="20">
        <f t="shared" si="2"/>
        <v>0</v>
      </c>
      <c r="N16" s="13">
        <v>0</v>
      </c>
      <c r="O16" s="20">
        <f t="shared" si="3"/>
        <v>0</v>
      </c>
      <c r="P16" s="13">
        <v>0</v>
      </c>
      <c r="Q16" s="20">
        <v>0</v>
      </c>
      <c r="R16" s="13" t="s">
        <v>73</v>
      </c>
      <c r="S16" s="13" t="s">
        <v>73</v>
      </c>
      <c r="T16" s="13">
        <v>0</v>
      </c>
      <c r="U16" s="13">
        <v>0</v>
      </c>
      <c r="V16" s="13">
        <v>0</v>
      </c>
      <c r="W16" s="13">
        <v>0</v>
      </c>
    </row>
    <row r="17" spans="1:23" x14ac:dyDescent="0.35">
      <c r="A17" s="13" t="s">
        <v>139</v>
      </c>
      <c r="B17" s="13" t="s">
        <v>140</v>
      </c>
      <c r="C17" s="13"/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20">
        <f t="shared" si="0"/>
        <v>0</v>
      </c>
      <c r="J17" s="13">
        <v>0</v>
      </c>
      <c r="K17" s="13">
        <v>0</v>
      </c>
      <c r="L17" s="13">
        <f t="shared" si="1"/>
        <v>0</v>
      </c>
      <c r="M17" s="20">
        <f t="shared" si="2"/>
        <v>0</v>
      </c>
      <c r="N17" s="13">
        <v>0</v>
      </c>
      <c r="O17" s="20">
        <f t="shared" si="3"/>
        <v>0</v>
      </c>
      <c r="P17" s="13">
        <v>0</v>
      </c>
      <c r="Q17" s="20">
        <v>0</v>
      </c>
      <c r="R17" s="13" t="s">
        <v>73</v>
      </c>
      <c r="S17" s="13" t="s">
        <v>73</v>
      </c>
      <c r="T17" s="13">
        <v>0</v>
      </c>
      <c r="U17" s="13">
        <v>0</v>
      </c>
      <c r="V17" s="13">
        <v>0</v>
      </c>
      <c r="W17" s="13">
        <v>0</v>
      </c>
    </row>
    <row r="18" spans="1:23" x14ac:dyDescent="0.35">
      <c r="A18" s="13" t="s">
        <v>141</v>
      </c>
      <c r="B18" s="13" t="s">
        <v>98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s="14" customFormat="1" x14ac:dyDescent="0.35">
      <c r="A19" s="18"/>
      <c r="B19" s="18" t="s">
        <v>142</v>
      </c>
      <c r="C19" s="18"/>
      <c r="D19" s="18">
        <f t="shared" ref="D19:P19" si="4">+D8+D9+D10+D11+D12+D13+D14+D15+D16+D17</f>
        <v>4</v>
      </c>
      <c r="E19" s="18">
        <f t="shared" si="4"/>
        <v>671</v>
      </c>
      <c r="F19" s="18">
        <f t="shared" si="4"/>
        <v>0</v>
      </c>
      <c r="G19" s="18">
        <f t="shared" si="4"/>
        <v>0</v>
      </c>
      <c r="H19" s="18">
        <f t="shared" si="4"/>
        <v>671</v>
      </c>
      <c r="I19" s="21">
        <f t="shared" si="4"/>
        <v>4.2989809941473642E-3</v>
      </c>
      <c r="J19" s="18">
        <f t="shared" si="4"/>
        <v>671</v>
      </c>
      <c r="K19" s="18">
        <f t="shared" si="4"/>
        <v>0</v>
      </c>
      <c r="L19" s="18">
        <f t="shared" si="4"/>
        <v>671</v>
      </c>
      <c r="M19" s="21">
        <f t="shared" si="4"/>
        <v>4.2989809941473642E-3</v>
      </c>
      <c r="N19" s="18">
        <f t="shared" si="4"/>
        <v>0</v>
      </c>
      <c r="O19" s="21">
        <f t="shared" si="4"/>
        <v>4.2989809941473642E-3</v>
      </c>
      <c r="P19" s="18">
        <f t="shared" si="4"/>
        <v>0</v>
      </c>
      <c r="Q19" s="21">
        <v>0</v>
      </c>
      <c r="R19" s="18" t="s">
        <v>73</v>
      </c>
      <c r="S19" s="18" t="s">
        <v>73</v>
      </c>
      <c r="T19" s="18">
        <f>+T8+T9+T10+T11+T12+T13+T14+T15+T16+T17</f>
        <v>371</v>
      </c>
      <c r="U19" s="18">
        <f>+U8+U9+U10+U11+U12+U13+U14+U15+U16+U17</f>
        <v>0</v>
      </c>
      <c r="V19" s="18">
        <f>+V8+V9+V10+V11+V12+V13+V14+V15+V16+V17</f>
        <v>0</v>
      </c>
      <c r="W19" s="18">
        <f>+W8+W9+W10+W11+W12+W13+W14+W15+W16+W17</f>
        <v>0</v>
      </c>
    </row>
    <row r="20" spans="1:23" x14ac:dyDescent="0.35">
      <c r="A20" s="13" t="s">
        <v>108</v>
      </c>
      <c r="B20" s="13" t="s">
        <v>143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x14ac:dyDescent="0.35">
      <c r="A21" s="13" t="s">
        <v>89</v>
      </c>
      <c r="B21" s="13" t="s">
        <v>144</v>
      </c>
      <c r="C21" s="13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20">
        <f t="shared" ref="I21:I27" si="5">SUM(H21/15608350*100)</f>
        <v>0</v>
      </c>
      <c r="J21" s="13">
        <v>0</v>
      </c>
      <c r="K21" s="13">
        <v>0</v>
      </c>
      <c r="L21" s="13">
        <f t="shared" ref="L21:L27" si="6">+J21+K21</f>
        <v>0</v>
      </c>
      <c r="M21" s="20">
        <f t="shared" ref="M21:M27" si="7">SUM(L21/15608350*100)</f>
        <v>0</v>
      </c>
      <c r="N21" s="13">
        <v>0</v>
      </c>
      <c r="O21" s="20">
        <f t="shared" ref="O21:O27" si="8">SUM((H21+N21)/15608350*100)</f>
        <v>0</v>
      </c>
      <c r="P21" s="13">
        <v>0</v>
      </c>
      <c r="Q21" s="20">
        <v>0</v>
      </c>
      <c r="R21" s="13" t="s">
        <v>73</v>
      </c>
      <c r="S21" s="13" t="s">
        <v>73</v>
      </c>
      <c r="T21" s="13">
        <v>0</v>
      </c>
      <c r="U21" s="13">
        <v>0</v>
      </c>
      <c r="V21" s="13">
        <v>0</v>
      </c>
      <c r="W21" s="13">
        <v>0</v>
      </c>
    </row>
    <row r="22" spans="1:23" x14ac:dyDescent="0.35">
      <c r="A22" s="13" t="s">
        <v>93</v>
      </c>
      <c r="B22" s="13" t="s">
        <v>145</v>
      </c>
      <c r="C22" s="13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20">
        <f t="shared" si="5"/>
        <v>0</v>
      </c>
      <c r="J22" s="13">
        <v>0</v>
      </c>
      <c r="K22" s="13">
        <v>0</v>
      </c>
      <c r="L22" s="13">
        <f t="shared" si="6"/>
        <v>0</v>
      </c>
      <c r="M22" s="20">
        <f t="shared" si="7"/>
        <v>0</v>
      </c>
      <c r="N22" s="13">
        <v>0</v>
      </c>
      <c r="O22" s="20">
        <f t="shared" si="8"/>
        <v>0</v>
      </c>
      <c r="P22" s="13">
        <v>0</v>
      </c>
      <c r="Q22" s="20">
        <v>0</v>
      </c>
      <c r="R22" s="13" t="s">
        <v>73</v>
      </c>
      <c r="S22" s="13" t="s">
        <v>73</v>
      </c>
      <c r="T22" s="13">
        <v>0</v>
      </c>
      <c r="U22" s="13">
        <v>0</v>
      </c>
      <c r="V22" s="13">
        <v>0</v>
      </c>
      <c r="W22" s="13">
        <v>0</v>
      </c>
    </row>
    <row r="23" spans="1:23" x14ac:dyDescent="0.35">
      <c r="A23" s="13" t="s">
        <v>95</v>
      </c>
      <c r="B23" s="13" t="s">
        <v>146</v>
      </c>
      <c r="C23" s="13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20">
        <f t="shared" si="5"/>
        <v>0</v>
      </c>
      <c r="J23" s="13">
        <v>0</v>
      </c>
      <c r="K23" s="13">
        <v>0</v>
      </c>
      <c r="L23" s="13">
        <f t="shared" si="6"/>
        <v>0</v>
      </c>
      <c r="M23" s="20">
        <f t="shared" si="7"/>
        <v>0</v>
      </c>
      <c r="N23" s="13">
        <v>0</v>
      </c>
      <c r="O23" s="20">
        <f t="shared" si="8"/>
        <v>0</v>
      </c>
      <c r="P23" s="13">
        <v>0</v>
      </c>
      <c r="Q23" s="20">
        <v>0</v>
      </c>
      <c r="R23" s="13" t="s">
        <v>73</v>
      </c>
      <c r="S23" s="13" t="s">
        <v>73</v>
      </c>
      <c r="T23" s="13">
        <v>0</v>
      </c>
      <c r="U23" s="13">
        <v>0</v>
      </c>
      <c r="V23" s="13">
        <v>0</v>
      </c>
      <c r="W23" s="13">
        <v>0</v>
      </c>
    </row>
    <row r="24" spans="1:23" x14ac:dyDescent="0.35">
      <c r="A24" s="13" t="s">
        <v>97</v>
      </c>
      <c r="B24" s="13" t="s">
        <v>147</v>
      </c>
      <c r="C24" s="13"/>
      <c r="D24" s="13">
        <v>2</v>
      </c>
      <c r="E24" s="13">
        <v>275399</v>
      </c>
      <c r="F24" s="13">
        <v>0</v>
      </c>
      <c r="G24" s="13">
        <v>0</v>
      </c>
      <c r="H24" s="13">
        <v>275399</v>
      </c>
      <c r="I24" s="20">
        <f t="shared" si="5"/>
        <v>1.7644337806366464</v>
      </c>
      <c r="J24" s="13">
        <v>275399</v>
      </c>
      <c r="K24" s="13">
        <v>0</v>
      </c>
      <c r="L24" s="13">
        <f t="shared" si="6"/>
        <v>275399</v>
      </c>
      <c r="M24" s="20">
        <f t="shared" si="7"/>
        <v>1.7644337806366464</v>
      </c>
      <c r="N24" s="13">
        <v>0</v>
      </c>
      <c r="O24" s="20">
        <f t="shared" si="8"/>
        <v>1.7644337806366464</v>
      </c>
      <c r="P24" s="13">
        <v>0</v>
      </c>
      <c r="Q24" s="20">
        <v>0</v>
      </c>
      <c r="R24" s="13" t="s">
        <v>73</v>
      </c>
      <c r="S24" s="13" t="s">
        <v>73</v>
      </c>
      <c r="T24" s="13">
        <v>275399</v>
      </c>
      <c r="U24" s="13">
        <v>0</v>
      </c>
      <c r="V24" s="13">
        <v>0</v>
      </c>
      <c r="W24" s="13">
        <v>0</v>
      </c>
    </row>
    <row r="25" spans="1:23" x14ac:dyDescent="0.35">
      <c r="A25" s="13"/>
      <c r="B25" s="13" t="s">
        <v>148</v>
      </c>
      <c r="C25" s="13" t="s">
        <v>149</v>
      </c>
      <c r="D25" s="13">
        <v>1</v>
      </c>
      <c r="E25" s="13">
        <v>262876</v>
      </c>
      <c r="F25" s="13">
        <v>0</v>
      </c>
      <c r="G25" s="13">
        <v>0</v>
      </c>
      <c r="H25" s="13">
        <v>262876</v>
      </c>
      <c r="I25" s="20">
        <f t="shared" si="5"/>
        <v>1.6842010846758306</v>
      </c>
      <c r="J25" s="13">
        <v>262876</v>
      </c>
      <c r="K25" s="13">
        <v>0</v>
      </c>
      <c r="L25" s="13">
        <f t="shared" si="6"/>
        <v>262876</v>
      </c>
      <c r="M25" s="20">
        <f t="shared" si="7"/>
        <v>1.6842010846758306</v>
      </c>
      <c r="N25" s="13">
        <v>0</v>
      </c>
      <c r="O25" s="20">
        <f t="shared" si="8"/>
        <v>1.6842010846758306</v>
      </c>
      <c r="P25" s="13">
        <v>0</v>
      </c>
      <c r="Q25" s="20">
        <f>SUM(P25/H25*100)</f>
        <v>0</v>
      </c>
      <c r="R25" s="13" t="s">
        <v>73</v>
      </c>
      <c r="S25" s="13" t="s">
        <v>73</v>
      </c>
      <c r="T25" s="13">
        <v>262876</v>
      </c>
      <c r="U25" s="13">
        <v>0</v>
      </c>
      <c r="V25" s="13">
        <v>0</v>
      </c>
      <c r="W25" s="13">
        <v>0</v>
      </c>
    </row>
    <row r="26" spans="1:23" x14ac:dyDescent="0.35">
      <c r="A26" s="13" t="s">
        <v>114</v>
      </c>
      <c r="B26" s="13" t="s">
        <v>150</v>
      </c>
      <c r="C26" s="13"/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20">
        <f t="shared" si="5"/>
        <v>0</v>
      </c>
      <c r="J26" s="13">
        <v>0</v>
      </c>
      <c r="K26" s="13">
        <v>0</v>
      </c>
      <c r="L26" s="13">
        <f t="shared" si="6"/>
        <v>0</v>
      </c>
      <c r="M26" s="20">
        <f t="shared" si="7"/>
        <v>0</v>
      </c>
      <c r="N26" s="13">
        <v>0</v>
      </c>
      <c r="O26" s="20">
        <f t="shared" si="8"/>
        <v>0</v>
      </c>
      <c r="P26" s="13">
        <v>0</v>
      </c>
      <c r="Q26" s="20">
        <v>0</v>
      </c>
      <c r="R26" s="13" t="s">
        <v>73</v>
      </c>
      <c r="S26" s="13" t="s">
        <v>73</v>
      </c>
      <c r="T26" s="13">
        <v>0</v>
      </c>
      <c r="U26" s="13">
        <v>0</v>
      </c>
      <c r="V26" s="13">
        <v>0</v>
      </c>
      <c r="W26" s="13">
        <v>0</v>
      </c>
    </row>
    <row r="27" spans="1:23" x14ac:dyDescent="0.35">
      <c r="A27" s="13" t="s">
        <v>131</v>
      </c>
      <c r="B27" s="13" t="s">
        <v>151</v>
      </c>
      <c r="C27" s="13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20">
        <f t="shared" si="5"/>
        <v>0</v>
      </c>
      <c r="J27" s="13">
        <v>0</v>
      </c>
      <c r="K27" s="13">
        <v>0</v>
      </c>
      <c r="L27" s="13">
        <f t="shared" si="6"/>
        <v>0</v>
      </c>
      <c r="M27" s="20">
        <f t="shared" si="7"/>
        <v>0</v>
      </c>
      <c r="N27" s="13">
        <v>0</v>
      </c>
      <c r="O27" s="20">
        <f t="shared" si="8"/>
        <v>0</v>
      </c>
      <c r="P27" s="13">
        <v>0</v>
      </c>
      <c r="Q27" s="20">
        <v>0</v>
      </c>
      <c r="R27" s="13" t="s">
        <v>73</v>
      </c>
      <c r="S27" s="13" t="s">
        <v>73</v>
      </c>
      <c r="T27" s="13">
        <v>0</v>
      </c>
      <c r="U27" s="13">
        <v>0</v>
      </c>
      <c r="V27" s="13">
        <v>0</v>
      </c>
      <c r="W27" s="13">
        <v>0</v>
      </c>
    </row>
    <row r="28" spans="1:23" x14ac:dyDescent="0.35">
      <c r="A28" s="13" t="s">
        <v>133</v>
      </c>
      <c r="B28" s="13" t="s">
        <v>98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x14ac:dyDescent="0.35">
      <c r="A29" s="13"/>
      <c r="B29" s="13" t="s">
        <v>152</v>
      </c>
      <c r="C29" s="13"/>
      <c r="D29" s="13">
        <v>7</v>
      </c>
      <c r="E29" s="13">
        <v>1220</v>
      </c>
      <c r="F29" s="13">
        <v>0</v>
      </c>
      <c r="G29" s="13">
        <v>0</v>
      </c>
      <c r="H29" s="13">
        <v>1220</v>
      </c>
      <c r="I29" s="20">
        <f>SUM(H29/15608350*100)</f>
        <v>7.8163290802679333E-3</v>
      </c>
      <c r="J29" s="13">
        <v>1220</v>
      </c>
      <c r="K29" s="13">
        <v>0</v>
      </c>
      <c r="L29" s="13">
        <f>+J29+K29</f>
        <v>1220</v>
      </c>
      <c r="M29" s="20">
        <f>SUM(L29/15608350*100)</f>
        <v>7.8163290802679333E-3</v>
      </c>
      <c r="N29" s="13">
        <v>0</v>
      </c>
      <c r="O29" s="20">
        <f>SUM((H29+N29)/15608350*100)</f>
        <v>7.8163290802679333E-3</v>
      </c>
      <c r="P29" s="13">
        <v>0</v>
      </c>
      <c r="Q29" s="20">
        <v>0</v>
      </c>
      <c r="R29" s="13" t="s">
        <v>73</v>
      </c>
      <c r="S29" s="13" t="s">
        <v>73</v>
      </c>
      <c r="T29" s="13">
        <v>0</v>
      </c>
      <c r="U29" s="13">
        <v>0</v>
      </c>
      <c r="V29" s="13">
        <v>0</v>
      </c>
      <c r="W29" s="13">
        <v>0</v>
      </c>
    </row>
    <row r="30" spans="1:23" s="14" customFormat="1" x14ac:dyDescent="0.35">
      <c r="A30" s="18"/>
      <c r="B30" s="18" t="s">
        <v>153</v>
      </c>
      <c r="C30" s="18"/>
      <c r="D30" s="18">
        <f t="shared" ref="D30:P30" si="9">+D21+D22+D23+D24+D26+D27+D29</f>
        <v>9</v>
      </c>
      <c r="E30" s="18">
        <f t="shared" si="9"/>
        <v>276619</v>
      </c>
      <c r="F30" s="18">
        <f t="shared" si="9"/>
        <v>0</v>
      </c>
      <c r="G30" s="18">
        <f t="shared" si="9"/>
        <v>0</v>
      </c>
      <c r="H30" s="18">
        <f t="shared" si="9"/>
        <v>276619</v>
      </c>
      <c r="I30" s="21">
        <f t="shared" si="9"/>
        <v>1.7722501097169143</v>
      </c>
      <c r="J30" s="18">
        <f t="shared" si="9"/>
        <v>276619</v>
      </c>
      <c r="K30" s="18">
        <f t="shared" si="9"/>
        <v>0</v>
      </c>
      <c r="L30" s="18">
        <f t="shared" si="9"/>
        <v>276619</v>
      </c>
      <c r="M30" s="21">
        <f t="shared" si="9"/>
        <v>1.7722501097169143</v>
      </c>
      <c r="N30" s="18">
        <f t="shared" si="9"/>
        <v>0</v>
      </c>
      <c r="O30" s="21">
        <f t="shared" si="9"/>
        <v>1.7722501097169143</v>
      </c>
      <c r="P30" s="18">
        <f t="shared" si="9"/>
        <v>0</v>
      </c>
      <c r="Q30" s="21">
        <v>0</v>
      </c>
      <c r="R30" s="18" t="s">
        <v>73</v>
      </c>
      <c r="S30" s="18" t="s">
        <v>73</v>
      </c>
      <c r="T30" s="18">
        <f>+T21+T22+T23+T24+T26+T27+T29</f>
        <v>275399</v>
      </c>
      <c r="U30" s="18">
        <f>+U21+U22+U23+U24+U26+U27+P29</f>
        <v>0</v>
      </c>
      <c r="V30" s="18">
        <f>+V21+V22+V23+V24+V26+V27+P29</f>
        <v>0</v>
      </c>
      <c r="W30" s="18">
        <f>+W21+W22+W23+W24+W26+W27+P29</f>
        <v>0</v>
      </c>
    </row>
    <row r="31" spans="1:23" x14ac:dyDescent="0.35">
      <c r="A31" s="13" t="s">
        <v>154</v>
      </c>
      <c r="B31" s="13" t="s">
        <v>155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x14ac:dyDescent="0.35">
      <c r="A32" s="13" t="s">
        <v>89</v>
      </c>
      <c r="B32" s="13" t="s">
        <v>156</v>
      </c>
      <c r="C32" s="13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20">
        <f>SUM(H32/15608350*100)</f>
        <v>0</v>
      </c>
      <c r="J32" s="13">
        <v>0</v>
      </c>
      <c r="K32" s="13">
        <v>0</v>
      </c>
      <c r="L32" s="13">
        <f>+J32+K32</f>
        <v>0</v>
      </c>
      <c r="M32" s="20">
        <f>SUM(L32/15608350*100)</f>
        <v>0</v>
      </c>
      <c r="N32" s="13">
        <v>0</v>
      </c>
      <c r="O32" s="20">
        <f>SUM((H32+N32)/15608350*100)</f>
        <v>0</v>
      </c>
      <c r="P32" s="13">
        <v>0</v>
      </c>
      <c r="Q32" s="20">
        <v>0</v>
      </c>
      <c r="R32" s="13" t="s">
        <v>73</v>
      </c>
      <c r="S32" s="13" t="s">
        <v>73</v>
      </c>
      <c r="T32" s="13">
        <v>0</v>
      </c>
      <c r="U32" s="13">
        <v>0</v>
      </c>
      <c r="V32" s="13">
        <v>0</v>
      </c>
      <c r="W32" s="13">
        <v>0</v>
      </c>
    </row>
    <row r="33" spans="1:23" x14ac:dyDescent="0.35">
      <c r="A33" s="13" t="s">
        <v>93</v>
      </c>
      <c r="B33" s="13" t="s">
        <v>157</v>
      </c>
      <c r="C33" s="13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20">
        <f>SUM(H33/15608350*100)</f>
        <v>0</v>
      </c>
      <c r="J33" s="13">
        <v>0</v>
      </c>
      <c r="K33" s="13">
        <v>0</v>
      </c>
      <c r="L33" s="13">
        <f>+J33+K33</f>
        <v>0</v>
      </c>
      <c r="M33" s="20">
        <f>SUM(L33/15608350*100)</f>
        <v>0</v>
      </c>
      <c r="N33" s="13">
        <v>0</v>
      </c>
      <c r="O33" s="20">
        <f>SUM((H33+N33)/15608350*100)</f>
        <v>0</v>
      </c>
      <c r="P33" s="13">
        <v>0</v>
      </c>
      <c r="Q33" s="20">
        <v>0</v>
      </c>
      <c r="R33" s="13" t="s">
        <v>73</v>
      </c>
      <c r="S33" s="13" t="s">
        <v>73</v>
      </c>
      <c r="T33" s="13">
        <v>0</v>
      </c>
      <c r="U33" s="13">
        <v>0</v>
      </c>
      <c r="V33" s="13">
        <v>0</v>
      </c>
      <c r="W33" s="13">
        <v>0</v>
      </c>
    </row>
    <row r="34" spans="1:23" x14ac:dyDescent="0.35">
      <c r="A34" s="13" t="s">
        <v>95</v>
      </c>
      <c r="B34" s="13" t="s">
        <v>158</v>
      </c>
      <c r="C34" s="13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SUM(H34/15608350*100)</f>
        <v>0</v>
      </c>
      <c r="J34" s="13">
        <v>0</v>
      </c>
      <c r="K34" s="13">
        <v>0</v>
      </c>
      <c r="L34" s="13">
        <f>+J34+K34</f>
        <v>0</v>
      </c>
      <c r="M34" s="20">
        <f>SUM(L34/15608350*100)</f>
        <v>0</v>
      </c>
      <c r="N34" s="13">
        <v>0</v>
      </c>
      <c r="O34" s="20">
        <f>SUM((H34+N34)/15608350*100)</f>
        <v>0</v>
      </c>
      <c r="P34" s="13">
        <v>0</v>
      </c>
      <c r="Q34" s="20">
        <v>0</v>
      </c>
      <c r="R34" s="13" t="s">
        <v>73</v>
      </c>
      <c r="S34" s="13" t="s">
        <v>73</v>
      </c>
      <c r="T34" s="13">
        <v>0</v>
      </c>
      <c r="U34" s="13">
        <v>0</v>
      </c>
      <c r="V34" s="13">
        <v>0</v>
      </c>
      <c r="W34" s="13">
        <v>0</v>
      </c>
    </row>
    <row r="35" spans="1:23" s="14" customFormat="1" x14ac:dyDescent="0.35">
      <c r="A35" s="18"/>
      <c r="B35" s="18" t="s">
        <v>159</v>
      </c>
      <c r="C35" s="18"/>
      <c r="D35" s="18">
        <f t="shared" ref="D35:P35" si="10">+D32+D33+D34</f>
        <v>0</v>
      </c>
      <c r="E35" s="18">
        <f t="shared" si="10"/>
        <v>0</v>
      </c>
      <c r="F35" s="18">
        <f t="shared" si="10"/>
        <v>0</v>
      </c>
      <c r="G35" s="18">
        <f t="shared" si="10"/>
        <v>0</v>
      </c>
      <c r="H35" s="18">
        <f t="shared" si="10"/>
        <v>0</v>
      </c>
      <c r="I35" s="21">
        <f t="shared" si="10"/>
        <v>0</v>
      </c>
      <c r="J35" s="18">
        <f t="shared" si="10"/>
        <v>0</v>
      </c>
      <c r="K35" s="18">
        <f t="shared" si="10"/>
        <v>0</v>
      </c>
      <c r="L35" s="18">
        <f t="shared" si="10"/>
        <v>0</v>
      </c>
      <c r="M35" s="21">
        <f t="shared" si="10"/>
        <v>0</v>
      </c>
      <c r="N35" s="18">
        <f t="shared" si="10"/>
        <v>0</v>
      </c>
      <c r="O35" s="21">
        <f t="shared" si="10"/>
        <v>0</v>
      </c>
      <c r="P35" s="18">
        <f t="shared" si="10"/>
        <v>0</v>
      </c>
      <c r="Q35" s="21">
        <v>0</v>
      </c>
      <c r="R35" s="18" t="s">
        <v>73</v>
      </c>
      <c r="S35" s="18" t="s">
        <v>73</v>
      </c>
      <c r="T35" s="18">
        <f>+T32+T33+T34</f>
        <v>0</v>
      </c>
      <c r="U35" s="18">
        <f>+U32+U33+U34</f>
        <v>0</v>
      </c>
      <c r="V35" s="18">
        <f>+V32+V33+V34</f>
        <v>0</v>
      </c>
      <c r="W35" s="18">
        <f>+W32+W33+W34</f>
        <v>0</v>
      </c>
    </row>
    <row r="36" spans="1:23" x14ac:dyDescent="0.35">
      <c r="A36" s="13" t="s">
        <v>160</v>
      </c>
      <c r="B36" s="13" t="s">
        <v>161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x14ac:dyDescent="0.35">
      <c r="A37" s="13" t="s">
        <v>89</v>
      </c>
      <c r="B37" s="13" t="s">
        <v>162</v>
      </c>
      <c r="C37" s="13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20">
        <f t="shared" ref="I37:I51" si="11">SUM(H37/15608350*100)</f>
        <v>0</v>
      </c>
      <c r="J37" s="13">
        <v>0</v>
      </c>
      <c r="K37" s="13">
        <v>0</v>
      </c>
      <c r="L37" s="13">
        <f t="shared" ref="L37:L51" si="12">+J37+K37</f>
        <v>0</v>
      </c>
      <c r="M37" s="20">
        <f t="shared" ref="M37:M51" si="13">SUM(L37/15608350*100)</f>
        <v>0</v>
      </c>
      <c r="N37" s="13">
        <v>0</v>
      </c>
      <c r="O37" s="20">
        <f t="shared" ref="O37:O51" si="14">SUM((H37+N37)/15608350*100)</f>
        <v>0</v>
      </c>
      <c r="P37" s="13">
        <v>0</v>
      </c>
      <c r="Q37" s="20">
        <v>0</v>
      </c>
      <c r="R37" s="13" t="s">
        <v>73</v>
      </c>
      <c r="S37" s="13" t="s">
        <v>73</v>
      </c>
      <c r="T37" s="13">
        <v>0</v>
      </c>
      <c r="U37" s="13">
        <v>0</v>
      </c>
      <c r="V37" s="13">
        <v>0</v>
      </c>
      <c r="W37" s="13">
        <v>0</v>
      </c>
    </row>
    <row r="38" spans="1:23" x14ac:dyDescent="0.35">
      <c r="A38" s="13" t="s">
        <v>93</v>
      </c>
      <c r="B38" s="13" t="s">
        <v>163</v>
      </c>
      <c r="C38" s="13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20">
        <f t="shared" si="11"/>
        <v>0</v>
      </c>
      <c r="J38" s="13">
        <v>0</v>
      </c>
      <c r="K38" s="13">
        <v>0</v>
      </c>
      <c r="L38" s="13">
        <f t="shared" si="12"/>
        <v>0</v>
      </c>
      <c r="M38" s="20">
        <f t="shared" si="13"/>
        <v>0</v>
      </c>
      <c r="N38" s="13">
        <v>0</v>
      </c>
      <c r="O38" s="20">
        <f t="shared" si="14"/>
        <v>0</v>
      </c>
      <c r="P38" s="13">
        <v>0</v>
      </c>
      <c r="Q38" s="20">
        <v>0</v>
      </c>
      <c r="R38" s="13" t="s">
        <v>73</v>
      </c>
      <c r="S38" s="13" t="s">
        <v>73</v>
      </c>
      <c r="T38" s="13">
        <v>0</v>
      </c>
      <c r="U38" s="13">
        <v>0</v>
      </c>
      <c r="V38" s="13">
        <v>0</v>
      </c>
      <c r="W38" s="13">
        <v>0</v>
      </c>
    </row>
    <row r="39" spans="1:23" x14ac:dyDescent="0.35">
      <c r="A39" s="13" t="s">
        <v>95</v>
      </c>
      <c r="B39" s="13" t="s">
        <v>164</v>
      </c>
      <c r="C39" s="13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20">
        <f t="shared" si="11"/>
        <v>0</v>
      </c>
      <c r="J39" s="13">
        <v>0</v>
      </c>
      <c r="K39" s="13">
        <v>0</v>
      </c>
      <c r="L39" s="13">
        <f t="shared" si="12"/>
        <v>0</v>
      </c>
      <c r="M39" s="20">
        <f t="shared" si="13"/>
        <v>0</v>
      </c>
      <c r="N39" s="13">
        <v>0</v>
      </c>
      <c r="O39" s="20">
        <f t="shared" si="14"/>
        <v>0</v>
      </c>
      <c r="P39" s="13">
        <v>0</v>
      </c>
      <c r="Q39" s="20">
        <v>0</v>
      </c>
      <c r="R39" s="13" t="s">
        <v>73</v>
      </c>
      <c r="S39" s="13" t="s">
        <v>73</v>
      </c>
      <c r="T39" s="13">
        <v>0</v>
      </c>
      <c r="U39" s="13">
        <v>0</v>
      </c>
      <c r="V39" s="13">
        <v>0</v>
      </c>
      <c r="W39" s="13">
        <v>0</v>
      </c>
    </row>
    <row r="40" spans="1:23" x14ac:dyDescent="0.35">
      <c r="A40" s="13" t="s">
        <v>97</v>
      </c>
      <c r="B40" s="13" t="s">
        <v>165</v>
      </c>
      <c r="C40" s="13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20">
        <f t="shared" si="11"/>
        <v>0</v>
      </c>
      <c r="J40" s="13">
        <v>0</v>
      </c>
      <c r="K40" s="13">
        <v>0</v>
      </c>
      <c r="L40" s="13">
        <f t="shared" si="12"/>
        <v>0</v>
      </c>
      <c r="M40" s="20">
        <f t="shared" si="13"/>
        <v>0</v>
      </c>
      <c r="N40" s="13">
        <v>0</v>
      </c>
      <c r="O40" s="20">
        <f t="shared" si="14"/>
        <v>0</v>
      </c>
      <c r="P40" s="13">
        <v>0</v>
      </c>
      <c r="Q40" s="20">
        <v>0</v>
      </c>
      <c r="R40" s="13" t="s">
        <v>73</v>
      </c>
      <c r="S40" s="13" t="s">
        <v>73</v>
      </c>
      <c r="T40" s="13">
        <v>0</v>
      </c>
      <c r="U40" s="13">
        <v>0</v>
      </c>
      <c r="V40" s="13">
        <v>0</v>
      </c>
      <c r="W40" s="13">
        <v>0</v>
      </c>
    </row>
    <row r="41" spans="1:23" x14ac:dyDescent="0.35">
      <c r="A41" s="13" t="s">
        <v>114</v>
      </c>
      <c r="B41" s="13" t="s">
        <v>166</v>
      </c>
      <c r="C41" s="13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20">
        <f t="shared" si="11"/>
        <v>0</v>
      </c>
      <c r="J41" s="13">
        <v>0</v>
      </c>
      <c r="K41" s="13">
        <v>0</v>
      </c>
      <c r="L41" s="13">
        <f t="shared" si="12"/>
        <v>0</v>
      </c>
      <c r="M41" s="20">
        <f t="shared" si="13"/>
        <v>0</v>
      </c>
      <c r="N41" s="13">
        <v>0</v>
      </c>
      <c r="O41" s="20">
        <f t="shared" si="14"/>
        <v>0</v>
      </c>
      <c r="P41" s="13">
        <v>0</v>
      </c>
      <c r="Q41" s="20">
        <v>0</v>
      </c>
      <c r="R41" s="13" t="s">
        <v>73</v>
      </c>
      <c r="S41" s="13" t="s">
        <v>73</v>
      </c>
      <c r="T41" s="13">
        <v>0</v>
      </c>
      <c r="U41" s="13">
        <v>0</v>
      </c>
      <c r="V41" s="13">
        <v>0</v>
      </c>
      <c r="W41" s="13">
        <v>0</v>
      </c>
    </row>
    <row r="42" spans="1:23" x14ac:dyDescent="0.35">
      <c r="A42" s="13" t="s">
        <v>131</v>
      </c>
      <c r="B42" s="13" t="s">
        <v>167</v>
      </c>
      <c r="C42" s="13"/>
      <c r="D42" s="13">
        <v>1</v>
      </c>
      <c r="E42" s="13">
        <v>87303</v>
      </c>
      <c r="F42" s="13">
        <v>0</v>
      </c>
      <c r="G42" s="13">
        <v>0</v>
      </c>
      <c r="H42" s="13">
        <v>87303</v>
      </c>
      <c r="I42" s="20">
        <f t="shared" si="11"/>
        <v>0.55933522761855037</v>
      </c>
      <c r="J42" s="13">
        <v>87303</v>
      </c>
      <c r="K42" s="13">
        <v>0</v>
      </c>
      <c r="L42" s="13">
        <f t="shared" si="12"/>
        <v>87303</v>
      </c>
      <c r="M42" s="20">
        <f t="shared" si="13"/>
        <v>0.55933522761855037</v>
      </c>
      <c r="N42" s="13">
        <v>0</v>
      </c>
      <c r="O42" s="20">
        <f t="shared" si="14"/>
        <v>0.55933522761855037</v>
      </c>
      <c r="P42" s="13">
        <v>0</v>
      </c>
      <c r="Q42" s="20">
        <v>0</v>
      </c>
      <c r="R42" s="13" t="s">
        <v>73</v>
      </c>
      <c r="S42" s="13" t="s">
        <v>73</v>
      </c>
      <c r="T42" s="13">
        <v>87303</v>
      </c>
      <c r="U42" s="13">
        <v>0</v>
      </c>
      <c r="V42" s="13">
        <v>0</v>
      </c>
      <c r="W42" s="13">
        <v>0</v>
      </c>
    </row>
    <row r="43" spans="1:23" x14ac:dyDescent="0.35">
      <c r="A43" s="13" t="s">
        <v>133</v>
      </c>
      <c r="B43" s="13" t="s">
        <v>168</v>
      </c>
      <c r="C43" s="13"/>
      <c r="D43" s="13">
        <v>19539</v>
      </c>
      <c r="E43" s="13">
        <v>4117964</v>
      </c>
      <c r="F43" s="13">
        <v>0</v>
      </c>
      <c r="G43" s="13">
        <v>0</v>
      </c>
      <c r="H43" s="13">
        <v>4117964</v>
      </c>
      <c r="I43" s="20">
        <f t="shared" si="11"/>
        <v>26.383083413685622</v>
      </c>
      <c r="J43" s="13">
        <v>4117964</v>
      </c>
      <c r="K43" s="13">
        <v>0</v>
      </c>
      <c r="L43" s="13">
        <f t="shared" si="12"/>
        <v>4117964</v>
      </c>
      <c r="M43" s="20">
        <f t="shared" si="13"/>
        <v>26.383083413685622</v>
      </c>
      <c r="N43" s="13">
        <v>0</v>
      </c>
      <c r="O43" s="20">
        <f t="shared" si="14"/>
        <v>26.383083413685622</v>
      </c>
      <c r="P43" s="13">
        <v>0</v>
      </c>
      <c r="Q43" s="20">
        <v>0</v>
      </c>
      <c r="R43" s="13" t="s">
        <v>73</v>
      </c>
      <c r="S43" s="13" t="s">
        <v>73</v>
      </c>
      <c r="T43" s="13">
        <v>4033192</v>
      </c>
      <c r="U43" s="13">
        <v>0</v>
      </c>
      <c r="V43" s="13">
        <v>0</v>
      </c>
      <c r="W43" s="13">
        <v>0</v>
      </c>
    </row>
    <row r="44" spans="1:23" x14ac:dyDescent="0.35">
      <c r="A44" s="13" t="s">
        <v>135</v>
      </c>
      <c r="B44" s="13" t="s">
        <v>169</v>
      </c>
      <c r="C44" s="13"/>
      <c r="D44" s="13">
        <v>28</v>
      </c>
      <c r="E44" s="13">
        <v>2876060</v>
      </c>
      <c r="F44" s="13">
        <v>0</v>
      </c>
      <c r="G44" s="13">
        <v>0</v>
      </c>
      <c r="H44" s="13">
        <v>2876060</v>
      </c>
      <c r="I44" s="20">
        <f t="shared" si="11"/>
        <v>18.426419192291306</v>
      </c>
      <c r="J44" s="13">
        <v>2876060</v>
      </c>
      <c r="K44" s="13">
        <v>0</v>
      </c>
      <c r="L44" s="13">
        <f t="shared" si="12"/>
        <v>2876060</v>
      </c>
      <c r="M44" s="20">
        <f t="shared" si="13"/>
        <v>18.426419192291306</v>
      </c>
      <c r="N44" s="13">
        <v>0</v>
      </c>
      <c r="O44" s="20">
        <f t="shared" si="14"/>
        <v>18.426419192291306</v>
      </c>
      <c r="P44" s="13">
        <v>0</v>
      </c>
      <c r="Q44" s="20">
        <v>0</v>
      </c>
      <c r="R44" s="13" t="s">
        <v>73</v>
      </c>
      <c r="S44" s="13" t="s">
        <v>73</v>
      </c>
      <c r="T44" s="13">
        <v>2876060</v>
      </c>
      <c r="U44" s="13">
        <v>0</v>
      </c>
      <c r="V44" s="13">
        <v>0</v>
      </c>
      <c r="W44" s="13">
        <v>0</v>
      </c>
    </row>
    <row r="45" spans="1:23" x14ac:dyDescent="0.35">
      <c r="A45" s="13"/>
      <c r="B45" s="13" t="s">
        <v>170</v>
      </c>
      <c r="C45" s="13" t="s">
        <v>171</v>
      </c>
      <c r="D45" s="13">
        <v>1</v>
      </c>
      <c r="E45" s="13">
        <v>208910</v>
      </c>
      <c r="F45" s="13">
        <v>0</v>
      </c>
      <c r="G45" s="13">
        <v>0</v>
      </c>
      <c r="H45" s="13">
        <v>208910</v>
      </c>
      <c r="I45" s="20">
        <f t="shared" si="11"/>
        <v>1.3384502525891591</v>
      </c>
      <c r="J45" s="13">
        <v>208910</v>
      </c>
      <c r="K45" s="13">
        <v>0</v>
      </c>
      <c r="L45" s="13">
        <f t="shared" si="12"/>
        <v>208910</v>
      </c>
      <c r="M45" s="20">
        <f t="shared" si="13"/>
        <v>1.3384502525891591</v>
      </c>
      <c r="N45" s="13">
        <v>0</v>
      </c>
      <c r="O45" s="20">
        <f t="shared" si="14"/>
        <v>1.3384502525891591</v>
      </c>
      <c r="P45" s="13">
        <v>0</v>
      </c>
      <c r="Q45" s="20">
        <f t="shared" ref="Q45:Q51" si="15">SUM(P45/H45*100)</f>
        <v>0</v>
      </c>
      <c r="R45" s="13" t="s">
        <v>73</v>
      </c>
      <c r="S45" s="13" t="s">
        <v>73</v>
      </c>
      <c r="T45" s="13">
        <v>208910</v>
      </c>
      <c r="U45" s="13">
        <v>0</v>
      </c>
      <c r="V45" s="13">
        <v>0</v>
      </c>
      <c r="W45" s="13">
        <v>0</v>
      </c>
    </row>
    <row r="46" spans="1:23" x14ac:dyDescent="0.35">
      <c r="A46" s="13"/>
      <c r="B46" s="13" t="s">
        <v>172</v>
      </c>
      <c r="C46" s="13" t="s">
        <v>173</v>
      </c>
      <c r="D46" s="13">
        <v>1</v>
      </c>
      <c r="E46" s="13">
        <v>248000</v>
      </c>
      <c r="F46" s="13">
        <v>0</v>
      </c>
      <c r="G46" s="13">
        <v>0</v>
      </c>
      <c r="H46" s="13">
        <v>248000</v>
      </c>
      <c r="I46" s="20">
        <f t="shared" si="11"/>
        <v>1.5888931245134816</v>
      </c>
      <c r="J46" s="13">
        <v>248000</v>
      </c>
      <c r="K46" s="13">
        <v>0</v>
      </c>
      <c r="L46" s="13">
        <f t="shared" si="12"/>
        <v>248000</v>
      </c>
      <c r="M46" s="20">
        <f t="shared" si="13"/>
        <v>1.5888931245134816</v>
      </c>
      <c r="N46" s="13">
        <v>0</v>
      </c>
      <c r="O46" s="20">
        <f t="shared" si="14"/>
        <v>1.5888931245134816</v>
      </c>
      <c r="P46" s="13">
        <v>0</v>
      </c>
      <c r="Q46" s="20">
        <f t="shared" si="15"/>
        <v>0</v>
      </c>
      <c r="R46" s="13" t="s">
        <v>73</v>
      </c>
      <c r="S46" s="13" t="s">
        <v>73</v>
      </c>
      <c r="T46" s="13">
        <v>248000</v>
      </c>
      <c r="U46" s="13">
        <v>0</v>
      </c>
      <c r="V46" s="13">
        <v>0</v>
      </c>
      <c r="W46" s="13">
        <v>0</v>
      </c>
    </row>
    <row r="47" spans="1:23" x14ac:dyDescent="0.35">
      <c r="A47" s="13"/>
      <c r="B47" s="13" t="s">
        <v>174</v>
      </c>
      <c r="C47" s="13" t="s">
        <v>175</v>
      </c>
      <c r="D47" s="13">
        <v>1</v>
      </c>
      <c r="E47" s="13">
        <v>241228</v>
      </c>
      <c r="F47" s="13">
        <v>0</v>
      </c>
      <c r="G47" s="13">
        <v>0</v>
      </c>
      <c r="H47" s="13">
        <v>241228</v>
      </c>
      <c r="I47" s="20">
        <f t="shared" si="11"/>
        <v>1.5455060912908796</v>
      </c>
      <c r="J47" s="13">
        <v>241228</v>
      </c>
      <c r="K47" s="13">
        <v>0</v>
      </c>
      <c r="L47" s="13">
        <f t="shared" si="12"/>
        <v>241228</v>
      </c>
      <c r="M47" s="20">
        <f t="shared" si="13"/>
        <v>1.5455060912908796</v>
      </c>
      <c r="N47" s="13">
        <v>0</v>
      </c>
      <c r="O47" s="20">
        <f t="shared" si="14"/>
        <v>1.5455060912908796</v>
      </c>
      <c r="P47" s="13">
        <v>0</v>
      </c>
      <c r="Q47" s="20">
        <f t="shared" si="15"/>
        <v>0</v>
      </c>
      <c r="R47" s="13" t="s">
        <v>73</v>
      </c>
      <c r="S47" s="13" t="s">
        <v>73</v>
      </c>
      <c r="T47" s="13">
        <v>241228</v>
      </c>
      <c r="U47" s="13">
        <v>0</v>
      </c>
      <c r="V47" s="13">
        <v>0</v>
      </c>
      <c r="W47" s="13">
        <v>0</v>
      </c>
    </row>
    <row r="48" spans="1:23" x14ac:dyDescent="0.35">
      <c r="A48" s="13"/>
      <c r="B48" s="13" t="s">
        <v>176</v>
      </c>
      <c r="C48" s="13" t="s">
        <v>177</v>
      </c>
      <c r="D48" s="13">
        <v>1</v>
      </c>
      <c r="E48" s="13">
        <v>192967</v>
      </c>
      <c r="F48" s="13">
        <v>0</v>
      </c>
      <c r="G48" s="13">
        <v>0</v>
      </c>
      <c r="H48" s="13">
        <v>192967</v>
      </c>
      <c r="I48" s="20">
        <f t="shared" si="11"/>
        <v>1.236306207895133</v>
      </c>
      <c r="J48" s="13">
        <v>192967</v>
      </c>
      <c r="K48" s="13">
        <v>0</v>
      </c>
      <c r="L48" s="13">
        <f t="shared" si="12"/>
        <v>192967</v>
      </c>
      <c r="M48" s="20">
        <f t="shared" si="13"/>
        <v>1.236306207895133</v>
      </c>
      <c r="N48" s="13">
        <v>0</v>
      </c>
      <c r="O48" s="20">
        <f t="shared" si="14"/>
        <v>1.236306207895133</v>
      </c>
      <c r="P48" s="13">
        <v>0</v>
      </c>
      <c r="Q48" s="20">
        <f t="shared" si="15"/>
        <v>0</v>
      </c>
      <c r="R48" s="13" t="s">
        <v>73</v>
      </c>
      <c r="S48" s="13" t="s">
        <v>73</v>
      </c>
      <c r="T48" s="13">
        <v>192967</v>
      </c>
      <c r="U48" s="13">
        <v>0</v>
      </c>
      <c r="V48" s="13">
        <v>0</v>
      </c>
      <c r="W48" s="13">
        <v>0</v>
      </c>
    </row>
    <row r="49" spans="1:23" x14ac:dyDescent="0.35">
      <c r="A49" s="13"/>
      <c r="B49" s="13" t="s">
        <v>178</v>
      </c>
      <c r="C49" s="13" t="s">
        <v>179</v>
      </c>
      <c r="D49" s="13">
        <v>1</v>
      </c>
      <c r="E49" s="13">
        <v>240110</v>
      </c>
      <c r="F49" s="13">
        <v>0</v>
      </c>
      <c r="G49" s="13">
        <v>0</v>
      </c>
      <c r="H49" s="13">
        <v>240110</v>
      </c>
      <c r="I49" s="20">
        <f t="shared" si="11"/>
        <v>1.538343258576339</v>
      </c>
      <c r="J49" s="13">
        <v>240110</v>
      </c>
      <c r="K49" s="13">
        <v>0</v>
      </c>
      <c r="L49" s="13">
        <f t="shared" si="12"/>
        <v>240110</v>
      </c>
      <c r="M49" s="20">
        <f t="shared" si="13"/>
        <v>1.538343258576339</v>
      </c>
      <c r="N49" s="13">
        <v>0</v>
      </c>
      <c r="O49" s="20">
        <f t="shared" si="14"/>
        <v>1.538343258576339</v>
      </c>
      <c r="P49" s="13">
        <v>0</v>
      </c>
      <c r="Q49" s="20">
        <f t="shared" si="15"/>
        <v>0</v>
      </c>
      <c r="R49" s="13" t="s">
        <v>73</v>
      </c>
      <c r="S49" s="13" t="s">
        <v>73</v>
      </c>
      <c r="T49" s="13">
        <v>240110</v>
      </c>
      <c r="U49" s="13">
        <v>0</v>
      </c>
      <c r="V49" s="13">
        <v>0</v>
      </c>
      <c r="W49" s="13">
        <v>0</v>
      </c>
    </row>
    <row r="50" spans="1:23" x14ac:dyDescent="0.35">
      <c r="A50" s="13"/>
      <c r="B50" s="13" t="s">
        <v>180</v>
      </c>
      <c r="C50" s="13" t="s">
        <v>181</v>
      </c>
      <c r="D50" s="13">
        <v>1</v>
      </c>
      <c r="E50" s="13">
        <v>395649</v>
      </c>
      <c r="F50" s="13">
        <v>0</v>
      </c>
      <c r="G50" s="13">
        <v>0</v>
      </c>
      <c r="H50" s="13">
        <v>395649</v>
      </c>
      <c r="I50" s="20">
        <f t="shared" si="11"/>
        <v>2.5348547412122358</v>
      </c>
      <c r="J50" s="13">
        <v>395649</v>
      </c>
      <c r="K50" s="13">
        <v>0</v>
      </c>
      <c r="L50" s="13">
        <f t="shared" si="12"/>
        <v>395649</v>
      </c>
      <c r="M50" s="20">
        <f t="shared" si="13"/>
        <v>2.5348547412122358</v>
      </c>
      <c r="N50" s="13">
        <v>0</v>
      </c>
      <c r="O50" s="20">
        <f t="shared" si="14"/>
        <v>2.5348547412122358</v>
      </c>
      <c r="P50" s="13">
        <v>0</v>
      </c>
      <c r="Q50" s="20">
        <f t="shared" si="15"/>
        <v>0</v>
      </c>
      <c r="R50" s="13" t="s">
        <v>73</v>
      </c>
      <c r="S50" s="13" t="s">
        <v>73</v>
      </c>
      <c r="T50" s="13">
        <v>395649</v>
      </c>
      <c r="U50" s="13">
        <v>0</v>
      </c>
      <c r="V50" s="13">
        <v>0</v>
      </c>
      <c r="W50" s="13">
        <v>0</v>
      </c>
    </row>
    <row r="51" spans="1:23" x14ac:dyDescent="0.35">
      <c r="A51" s="13"/>
      <c r="B51" s="13" t="s">
        <v>182</v>
      </c>
      <c r="C51" s="13" t="s">
        <v>183</v>
      </c>
      <c r="D51" s="13">
        <v>1</v>
      </c>
      <c r="E51" s="13">
        <v>562203</v>
      </c>
      <c r="F51" s="13">
        <v>0</v>
      </c>
      <c r="G51" s="13">
        <v>0</v>
      </c>
      <c r="H51" s="13">
        <v>562203</v>
      </c>
      <c r="I51" s="20">
        <f t="shared" si="11"/>
        <v>3.6019374245195683</v>
      </c>
      <c r="J51" s="13">
        <v>562203</v>
      </c>
      <c r="K51" s="13">
        <v>0</v>
      </c>
      <c r="L51" s="13">
        <f t="shared" si="12"/>
        <v>562203</v>
      </c>
      <c r="M51" s="20">
        <f t="shared" si="13"/>
        <v>3.6019374245195683</v>
      </c>
      <c r="N51" s="13">
        <v>0</v>
      </c>
      <c r="O51" s="20">
        <f t="shared" si="14"/>
        <v>3.6019374245195683</v>
      </c>
      <c r="P51" s="13">
        <v>0</v>
      </c>
      <c r="Q51" s="20">
        <f t="shared" si="15"/>
        <v>0</v>
      </c>
      <c r="R51" s="13" t="s">
        <v>73</v>
      </c>
      <c r="S51" s="13" t="s">
        <v>73</v>
      </c>
      <c r="T51" s="13">
        <v>562203</v>
      </c>
      <c r="U51" s="13">
        <v>0</v>
      </c>
      <c r="V51" s="13">
        <v>0</v>
      </c>
      <c r="W51" s="13">
        <v>0</v>
      </c>
    </row>
    <row r="52" spans="1:23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x14ac:dyDescent="0.35">
      <c r="A53" s="13" t="s">
        <v>137</v>
      </c>
      <c r="B53" s="13" t="s">
        <v>184</v>
      </c>
      <c r="C53" s="13"/>
      <c r="D53" s="13">
        <v>290</v>
      </c>
      <c r="E53" s="13">
        <v>93093</v>
      </c>
      <c r="F53" s="13">
        <v>0</v>
      </c>
      <c r="G53" s="13">
        <v>0</v>
      </c>
      <c r="H53" s="13">
        <v>93093</v>
      </c>
      <c r="I53" s="20">
        <f t="shared" ref="I53:I58" si="16">SUM(H53/15608350*100)</f>
        <v>0.59643075661424816</v>
      </c>
      <c r="J53" s="13">
        <v>93093</v>
      </c>
      <c r="K53" s="13">
        <v>0</v>
      </c>
      <c r="L53" s="13">
        <f t="shared" ref="L53:L58" si="17">+J53+K53</f>
        <v>93093</v>
      </c>
      <c r="M53" s="20">
        <f t="shared" ref="M53:M58" si="18">SUM(L53/15608350*100)</f>
        <v>0.59643075661424816</v>
      </c>
      <c r="N53" s="13">
        <v>0</v>
      </c>
      <c r="O53" s="20">
        <f t="shared" ref="O53:O58" si="19">SUM((H53+N53)/15608350*100)</f>
        <v>0.59643075661424816</v>
      </c>
      <c r="P53" s="13">
        <v>0</v>
      </c>
      <c r="Q53" s="20">
        <v>0</v>
      </c>
      <c r="R53" s="13" t="s">
        <v>73</v>
      </c>
      <c r="S53" s="13" t="s">
        <v>73</v>
      </c>
      <c r="T53" s="13">
        <v>93093</v>
      </c>
      <c r="U53" s="13">
        <v>0</v>
      </c>
      <c r="V53" s="13">
        <v>0</v>
      </c>
      <c r="W53" s="13">
        <v>0</v>
      </c>
    </row>
    <row r="54" spans="1:23" x14ac:dyDescent="0.35">
      <c r="A54" s="13" t="s">
        <v>139</v>
      </c>
      <c r="B54" s="13" t="s">
        <v>185</v>
      </c>
      <c r="C54" s="13"/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20">
        <f t="shared" si="16"/>
        <v>0</v>
      </c>
      <c r="J54" s="13">
        <v>0</v>
      </c>
      <c r="K54" s="13">
        <v>0</v>
      </c>
      <c r="L54" s="13">
        <f t="shared" si="17"/>
        <v>0</v>
      </c>
      <c r="M54" s="20">
        <f t="shared" si="18"/>
        <v>0</v>
      </c>
      <c r="N54" s="13">
        <v>0</v>
      </c>
      <c r="O54" s="20">
        <f t="shared" si="19"/>
        <v>0</v>
      </c>
      <c r="P54" s="13">
        <v>0</v>
      </c>
      <c r="Q54" s="20">
        <v>0</v>
      </c>
      <c r="R54" s="13" t="s">
        <v>73</v>
      </c>
      <c r="S54" s="13" t="s">
        <v>73</v>
      </c>
      <c r="T54" s="13">
        <v>0</v>
      </c>
      <c r="U54" s="13">
        <v>0</v>
      </c>
      <c r="V54" s="13">
        <v>0</v>
      </c>
      <c r="W54" s="13">
        <v>0</v>
      </c>
    </row>
    <row r="55" spans="1:23" x14ac:dyDescent="0.35">
      <c r="A55" s="13" t="s">
        <v>141</v>
      </c>
      <c r="B55" s="13" t="s">
        <v>186</v>
      </c>
      <c r="C55" s="13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20">
        <f t="shared" si="16"/>
        <v>0</v>
      </c>
      <c r="J55" s="13">
        <v>0</v>
      </c>
      <c r="K55" s="13">
        <v>0</v>
      </c>
      <c r="L55" s="13">
        <f t="shared" si="17"/>
        <v>0</v>
      </c>
      <c r="M55" s="20">
        <f t="shared" si="18"/>
        <v>0</v>
      </c>
      <c r="N55" s="13">
        <v>0</v>
      </c>
      <c r="O55" s="20">
        <f t="shared" si="19"/>
        <v>0</v>
      </c>
      <c r="P55" s="13">
        <v>0</v>
      </c>
      <c r="Q55" s="20">
        <v>0</v>
      </c>
      <c r="R55" s="13" t="s">
        <v>73</v>
      </c>
      <c r="S55" s="13" t="s">
        <v>73</v>
      </c>
      <c r="T55" s="13">
        <v>0</v>
      </c>
      <c r="U55" s="13">
        <v>0</v>
      </c>
      <c r="V55" s="13">
        <v>0</v>
      </c>
      <c r="W55" s="13">
        <v>0</v>
      </c>
    </row>
    <row r="56" spans="1:23" x14ac:dyDescent="0.35">
      <c r="A56" s="13" t="s">
        <v>187</v>
      </c>
      <c r="B56" s="13" t="s">
        <v>188</v>
      </c>
      <c r="C56" s="13"/>
      <c r="D56" s="13">
        <v>121</v>
      </c>
      <c r="E56" s="13">
        <v>772618</v>
      </c>
      <c r="F56" s="13">
        <v>0</v>
      </c>
      <c r="G56" s="13">
        <v>0</v>
      </c>
      <c r="H56" s="13">
        <v>772618</v>
      </c>
      <c r="I56" s="20">
        <f t="shared" si="16"/>
        <v>4.9500299519167621</v>
      </c>
      <c r="J56" s="13">
        <v>772618</v>
      </c>
      <c r="K56" s="13">
        <v>0</v>
      </c>
      <c r="L56" s="13">
        <f t="shared" si="17"/>
        <v>772618</v>
      </c>
      <c r="M56" s="20">
        <f t="shared" si="18"/>
        <v>4.9500299519167621</v>
      </c>
      <c r="N56" s="13">
        <v>0</v>
      </c>
      <c r="O56" s="20">
        <f t="shared" si="19"/>
        <v>4.9500299519167621</v>
      </c>
      <c r="P56" s="13">
        <v>0</v>
      </c>
      <c r="Q56" s="20">
        <v>0</v>
      </c>
      <c r="R56" s="13" t="s">
        <v>73</v>
      </c>
      <c r="S56" s="13" t="s">
        <v>73</v>
      </c>
      <c r="T56" s="13">
        <v>770791</v>
      </c>
      <c r="U56" s="13">
        <v>0</v>
      </c>
      <c r="V56" s="13">
        <v>0</v>
      </c>
      <c r="W56" s="13">
        <v>0</v>
      </c>
    </row>
    <row r="57" spans="1:23" x14ac:dyDescent="0.35">
      <c r="A57" s="13"/>
      <c r="B57" s="13" t="s">
        <v>189</v>
      </c>
      <c r="C57" s="13" t="s">
        <v>190</v>
      </c>
      <c r="D57" s="13">
        <v>1</v>
      </c>
      <c r="E57" s="13">
        <v>273796</v>
      </c>
      <c r="F57" s="13">
        <v>0</v>
      </c>
      <c r="G57" s="13">
        <v>0</v>
      </c>
      <c r="H57" s="13">
        <v>273796</v>
      </c>
      <c r="I57" s="20">
        <f t="shared" si="16"/>
        <v>1.7541636367713436</v>
      </c>
      <c r="J57" s="13">
        <v>273796</v>
      </c>
      <c r="K57" s="13">
        <v>0</v>
      </c>
      <c r="L57" s="13">
        <f t="shared" si="17"/>
        <v>273796</v>
      </c>
      <c r="M57" s="20">
        <f t="shared" si="18"/>
        <v>1.7541636367713436</v>
      </c>
      <c r="N57" s="13">
        <v>0</v>
      </c>
      <c r="O57" s="20">
        <f t="shared" si="19"/>
        <v>1.7541636367713436</v>
      </c>
      <c r="P57" s="13">
        <v>0</v>
      </c>
      <c r="Q57" s="20">
        <f>SUM(P57/H57*100)</f>
        <v>0</v>
      </c>
      <c r="R57" s="13" t="s">
        <v>73</v>
      </c>
      <c r="S57" s="13" t="s">
        <v>73</v>
      </c>
      <c r="T57" s="13">
        <v>273796</v>
      </c>
      <c r="U57" s="13"/>
      <c r="V57" s="13"/>
      <c r="W57" s="13"/>
    </row>
    <row r="58" spans="1:23" x14ac:dyDescent="0.35">
      <c r="A58" s="13"/>
      <c r="B58" s="13" t="s">
        <v>191</v>
      </c>
      <c r="C58" s="13" t="s">
        <v>192</v>
      </c>
      <c r="D58" s="13">
        <v>1</v>
      </c>
      <c r="E58" s="13">
        <v>239823</v>
      </c>
      <c r="F58" s="13">
        <v>0</v>
      </c>
      <c r="G58" s="13">
        <v>0</v>
      </c>
      <c r="H58" s="13">
        <v>239823</v>
      </c>
      <c r="I58" s="20">
        <f t="shared" si="16"/>
        <v>1.5365044991943415</v>
      </c>
      <c r="J58" s="13">
        <v>239823</v>
      </c>
      <c r="K58" s="13">
        <v>0</v>
      </c>
      <c r="L58" s="13">
        <f t="shared" si="17"/>
        <v>239823</v>
      </c>
      <c r="M58" s="20">
        <f t="shared" si="18"/>
        <v>1.5365044991943415</v>
      </c>
      <c r="N58" s="13">
        <v>0</v>
      </c>
      <c r="O58" s="20">
        <f t="shared" si="19"/>
        <v>1.5365044991943415</v>
      </c>
      <c r="P58" s="13">
        <v>0</v>
      </c>
      <c r="Q58" s="20">
        <f>SUM(P58/H58*100)</f>
        <v>0</v>
      </c>
      <c r="R58" s="13" t="s">
        <v>73</v>
      </c>
      <c r="S58" s="13" t="s">
        <v>73</v>
      </c>
      <c r="T58" s="13">
        <v>239823</v>
      </c>
      <c r="U58" s="13"/>
      <c r="V58" s="13"/>
      <c r="W58" s="13"/>
    </row>
    <row r="59" spans="1:23" x14ac:dyDescent="0.35">
      <c r="A59" s="13" t="s">
        <v>193</v>
      </c>
      <c r="B59" s="13" t="s">
        <v>98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x14ac:dyDescent="0.35">
      <c r="A60" s="13"/>
      <c r="B60" s="13" t="s">
        <v>194</v>
      </c>
      <c r="C60" s="13"/>
      <c r="D60" s="13">
        <v>12</v>
      </c>
      <c r="E60" s="13">
        <v>6386</v>
      </c>
      <c r="F60" s="13">
        <v>0</v>
      </c>
      <c r="G60" s="13">
        <v>0</v>
      </c>
      <c r="H60" s="13">
        <v>6386</v>
      </c>
      <c r="I60" s="20">
        <f>SUM(H60/15608350*100)</f>
        <v>4.0913997956222151E-2</v>
      </c>
      <c r="J60" s="13">
        <v>6386</v>
      </c>
      <c r="K60" s="13">
        <v>0</v>
      </c>
      <c r="L60" s="13">
        <f>+J60+K60</f>
        <v>6386</v>
      </c>
      <c r="M60" s="20">
        <f>SUM(L60/15608350*100)</f>
        <v>4.0913997956222151E-2</v>
      </c>
      <c r="N60" s="13">
        <v>0</v>
      </c>
      <c r="O60" s="20">
        <f>SUM((H60+N60)/15608350*100)</f>
        <v>4.0913997956222151E-2</v>
      </c>
      <c r="P60" s="13">
        <v>0</v>
      </c>
      <c r="Q60" s="20">
        <v>0</v>
      </c>
      <c r="R60" s="13" t="s">
        <v>73</v>
      </c>
      <c r="S60" s="13" t="s">
        <v>73</v>
      </c>
      <c r="T60" s="13">
        <v>6386</v>
      </c>
      <c r="U60" s="13">
        <v>0</v>
      </c>
      <c r="V60" s="13">
        <v>0</v>
      </c>
      <c r="W60" s="13">
        <v>0</v>
      </c>
    </row>
    <row r="61" spans="1:23" x14ac:dyDescent="0.35">
      <c r="A61" s="13"/>
      <c r="B61" s="13" t="s">
        <v>195</v>
      </c>
      <c r="C61" s="13"/>
      <c r="D61" s="13">
        <v>491</v>
      </c>
      <c r="E61" s="13">
        <v>362892</v>
      </c>
      <c r="F61" s="13">
        <v>0</v>
      </c>
      <c r="G61" s="13">
        <v>0</v>
      </c>
      <c r="H61" s="13">
        <v>362892</v>
      </c>
      <c r="I61" s="20">
        <f>SUM(H61/15608350*100)</f>
        <v>2.3249863054070419</v>
      </c>
      <c r="J61" s="13">
        <v>362892</v>
      </c>
      <c r="K61" s="13">
        <v>0</v>
      </c>
      <c r="L61" s="13">
        <f>+J61+K61</f>
        <v>362892</v>
      </c>
      <c r="M61" s="20">
        <f>SUM(L61/15608350*100)</f>
        <v>2.3249863054070419</v>
      </c>
      <c r="N61" s="13">
        <v>0</v>
      </c>
      <c r="O61" s="20">
        <f>SUM((H61+N61)/15608350*100)</f>
        <v>2.3249863054070419</v>
      </c>
      <c r="P61" s="13">
        <v>0</v>
      </c>
      <c r="Q61" s="20">
        <v>0</v>
      </c>
      <c r="R61" s="13" t="s">
        <v>73</v>
      </c>
      <c r="S61" s="13" t="s">
        <v>73</v>
      </c>
      <c r="T61" s="13">
        <v>362892</v>
      </c>
      <c r="U61" s="13">
        <v>0</v>
      </c>
      <c r="V61" s="13">
        <v>0</v>
      </c>
      <c r="W61" s="13">
        <v>0</v>
      </c>
    </row>
    <row r="62" spans="1:23" x14ac:dyDescent="0.35">
      <c r="A62" s="13"/>
      <c r="B62" s="13" t="s">
        <v>196</v>
      </c>
      <c r="C62" s="13"/>
      <c r="D62" s="13">
        <v>1</v>
      </c>
      <c r="E62" s="13">
        <v>2400</v>
      </c>
      <c r="F62" s="13">
        <v>0</v>
      </c>
      <c r="G62" s="13">
        <v>0</v>
      </c>
      <c r="H62" s="13">
        <v>2400</v>
      </c>
      <c r="I62" s="20">
        <f>SUM(H62/15608350*100)</f>
        <v>1.5376385075936919E-2</v>
      </c>
      <c r="J62" s="13">
        <v>2400</v>
      </c>
      <c r="K62" s="13">
        <v>0</v>
      </c>
      <c r="L62" s="13">
        <f>+J62+K62</f>
        <v>2400</v>
      </c>
      <c r="M62" s="20">
        <f>SUM(L62/15608350*100)</f>
        <v>1.5376385075936919E-2</v>
      </c>
      <c r="N62" s="13">
        <v>0</v>
      </c>
      <c r="O62" s="20">
        <f>SUM((H62+N62)/15608350*100)</f>
        <v>1.5376385075936919E-2</v>
      </c>
      <c r="P62" s="13">
        <v>0</v>
      </c>
      <c r="Q62" s="20">
        <v>0</v>
      </c>
      <c r="R62" s="13" t="s">
        <v>73</v>
      </c>
      <c r="S62" s="13" t="s">
        <v>73</v>
      </c>
      <c r="T62" s="13">
        <v>2400</v>
      </c>
      <c r="U62" s="13">
        <v>0</v>
      </c>
      <c r="V62" s="13">
        <v>0</v>
      </c>
      <c r="W62" s="13">
        <v>0</v>
      </c>
    </row>
    <row r="63" spans="1:23" s="14" customFormat="1" x14ac:dyDescent="0.35">
      <c r="A63" s="18"/>
      <c r="B63" s="18" t="s">
        <v>197</v>
      </c>
      <c r="C63" s="18"/>
      <c r="D63" s="18">
        <f t="shared" ref="D63:P63" si="20">+D37+D38+D39+D40+D41+D42+D43+D44+D53+D54+D55+D56+D60+D61+D62</f>
        <v>20483</v>
      </c>
      <c r="E63" s="18">
        <f t="shared" si="20"/>
        <v>8318716</v>
      </c>
      <c r="F63" s="18">
        <f t="shared" si="20"/>
        <v>0</v>
      </c>
      <c r="G63" s="18">
        <f t="shared" si="20"/>
        <v>0</v>
      </c>
      <c r="H63" s="18">
        <f t="shared" si="20"/>
        <v>8318716</v>
      </c>
      <c r="I63" s="21">
        <f t="shared" si="20"/>
        <v>53.296575230565693</v>
      </c>
      <c r="J63" s="18">
        <f t="shared" si="20"/>
        <v>8318716</v>
      </c>
      <c r="K63" s="18">
        <f t="shared" si="20"/>
        <v>0</v>
      </c>
      <c r="L63" s="18">
        <f t="shared" si="20"/>
        <v>8318716</v>
      </c>
      <c r="M63" s="21">
        <f t="shared" si="20"/>
        <v>53.296575230565693</v>
      </c>
      <c r="N63" s="18">
        <f t="shared" si="20"/>
        <v>0</v>
      </c>
      <c r="O63" s="21">
        <f t="shared" si="20"/>
        <v>53.296575230565693</v>
      </c>
      <c r="P63" s="18">
        <f t="shared" si="20"/>
        <v>0</v>
      </c>
      <c r="Q63" s="21">
        <v>0</v>
      </c>
      <c r="R63" s="18"/>
      <c r="S63" s="18"/>
      <c r="T63" s="18">
        <f>+T37+T38+T39+T40+T41+T42+T43+T44+T53+T54+T55+T56+T60+T61+T62</f>
        <v>8232117</v>
      </c>
      <c r="U63" s="18"/>
      <c r="V63" s="18"/>
      <c r="W63" s="18"/>
    </row>
    <row r="64" spans="1:23" s="14" customFormat="1" x14ac:dyDescent="0.35">
      <c r="A64" s="18"/>
      <c r="B64" s="18" t="s">
        <v>198</v>
      </c>
      <c r="C64" s="18"/>
      <c r="D64" s="18">
        <f t="shared" ref="D64:P64" si="21">+D19+D30+D35+D63</f>
        <v>20496</v>
      </c>
      <c r="E64" s="18">
        <f t="shared" si="21"/>
        <v>8596006</v>
      </c>
      <c r="F64" s="18">
        <f t="shared" si="21"/>
        <v>0</v>
      </c>
      <c r="G64" s="18">
        <f t="shared" si="21"/>
        <v>0</v>
      </c>
      <c r="H64" s="18">
        <f t="shared" si="21"/>
        <v>8596006</v>
      </c>
      <c r="I64" s="21">
        <f t="shared" si="21"/>
        <v>55.073124321276758</v>
      </c>
      <c r="J64" s="18">
        <f t="shared" si="21"/>
        <v>8596006</v>
      </c>
      <c r="K64" s="18">
        <f t="shared" si="21"/>
        <v>0</v>
      </c>
      <c r="L64" s="18">
        <f t="shared" si="21"/>
        <v>8596006</v>
      </c>
      <c r="M64" s="21">
        <f t="shared" si="21"/>
        <v>55.073124321276758</v>
      </c>
      <c r="N64" s="18">
        <f t="shared" si="21"/>
        <v>0</v>
      </c>
      <c r="O64" s="21">
        <f t="shared" si="21"/>
        <v>55.073124321276758</v>
      </c>
      <c r="P64" s="18">
        <f t="shared" si="21"/>
        <v>0</v>
      </c>
      <c r="Q64" s="21">
        <v>0</v>
      </c>
      <c r="R64" s="18"/>
      <c r="S64" s="18"/>
      <c r="T64" s="18">
        <f>+T19+T30+T35+T63</f>
        <v>8507887</v>
      </c>
      <c r="U64" s="18">
        <f>+U19+U30+U35+U63</f>
        <v>0</v>
      </c>
      <c r="V64" s="18">
        <f>+V19+V30+V35+V63</f>
        <v>0</v>
      </c>
      <c r="W64" s="18">
        <f>+W19+W30+W35+W63</f>
        <v>0</v>
      </c>
    </row>
  </sheetData>
  <mergeCells count="9">
    <mergeCell ref="J6:M6"/>
    <mergeCell ref="P6:Q6"/>
    <mergeCell ref="R6:S6"/>
    <mergeCell ref="J3:M3"/>
    <mergeCell ref="P3:Q3"/>
    <mergeCell ref="R3:S3"/>
    <mergeCell ref="U3:W3"/>
    <mergeCell ref="J4:L4"/>
    <mergeCell ref="U4:W4"/>
  </mergeCells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zoomScaleNormal="100" workbookViewId="0">
      <selection activeCell="A3" sqref="A3"/>
    </sheetView>
  </sheetViews>
  <sheetFormatPr defaultColWidth="8.7265625" defaultRowHeight="14.5" x14ac:dyDescent="0.35"/>
  <cols>
    <col min="1" max="1" width="10.7265625" customWidth="1"/>
    <col min="2" max="2" width="45.7265625" customWidth="1"/>
    <col min="3" max="3" width="12.7265625" customWidth="1"/>
    <col min="4" max="8" width="16.7265625" customWidth="1"/>
    <col min="9" max="13" width="12.7265625" customWidth="1"/>
    <col min="14" max="15" width="20.7265625" customWidth="1"/>
    <col min="16" max="18" width="12.7265625" customWidth="1"/>
    <col min="19" max="20" width="16.7265625" customWidth="1"/>
  </cols>
  <sheetData>
    <row r="1" spans="1:20" s="15" customFormat="1" ht="15.5" x14ac:dyDescent="0.35">
      <c r="A1" s="15" t="s">
        <v>199</v>
      </c>
    </row>
    <row r="3" spans="1:20" s="14" customFormat="1" ht="90" customHeight="1" x14ac:dyDescent="0.35">
      <c r="A3" s="16" t="s">
        <v>34</v>
      </c>
      <c r="B3" s="16" t="s">
        <v>82</v>
      </c>
      <c r="C3" s="16" t="s">
        <v>83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84</v>
      </c>
      <c r="I3" s="16" t="s">
        <v>119</v>
      </c>
      <c r="J3" s="9" t="s">
        <v>42</v>
      </c>
      <c r="K3" s="9"/>
      <c r="L3" s="9"/>
      <c r="M3" s="9"/>
      <c r="N3" s="16" t="s">
        <v>43</v>
      </c>
      <c r="O3" s="16" t="s">
        <v>44</v>
      </c>
      <c r="P3" s="9" t="s">
        <v>45</v>
      </c>
      <c r="Q3" s="9"/>
      <c r="R3" s="9" t="s">
        <v>46</v>
      </c>
      <c r="S3" s="9"/>
      <c r="T3" s="16" t="s">
        <v>47</v>
      </c>
    </row>
    <row r="4" spans="1:20" s="14" customFormat="1" ht="30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8" t="s">
        <v>48</v>
      </c>
      <c r="K4" s="8"/>
      <c r="L4" s="8"/>
      <c r="M4" s="16" t="s">
        <v>49</v>
      </c>
      <c r="N4" s="22"/>
      <c r="O4" s="18"/>
      <c r="P4" s="17" t="s">
        <v>50</v>
      </c>
      <c r="Q4" s="16" t="s">
        <v>51</v>
      </c>
      <c r="R4" s="16" t="s">
        <v>50</v>
      </c>
      <c r="S4" s="16" t="s">
        <v>51</v>
      </c>
      <c r="T4" s="18"/>
    </row>
    <row r="5" spans="1:20" s="14" customFormat="1" x14ac:dyDescent="0.35">
      <c r="A5" s="18"/>
      <c r="B5" s="18"/>
      <c r="C5" s="18"/>
      <c r="D5" s="18"/>
      <c r="E5" s="18"/>
      <c r="F5" s="18"/>
      <c r="G5" s="18"/>
      <c r="H5" s="18"/>
      <c r="I5" s="18"/>
      <c r="J5" s="16" t="s">
        <v>52</v>
      </c>
      <c r="K5" s="16" t="s">
        <v>53</v>
      </c>
      <c r="L5" s="16" t="s">
        <v>54</v>
      </c>
      <c r="M5" s="18"/>
      <c r="N5" s="18"/>
      <c r="O5" s="18"/>
      <c r="P5" s="18"/>
      <c r="Q5" s="18"/>
      <c r="R5" s="18"/>
      <c r="S5" s="18"/>
      <c r="T5" s="18"/>
    </row>
    <row r="6" spans="1:20" s="14" customFormat="1" x14ac:dyDescent="0.35">
      <c r="A6" s="23"/>
      <c r="B6" s="23" t="s">
        <v>55</v>
      </c>
      <c r="C6" s="23" t="s">
        <v>56</v>
      </c>
      <c r="D6" s="23" t="s">
        <v>57</v>
      </c>
      <c r="E6" s="23" t="s">
        <v>58</v>
      </c>
      <c r="F6" s="23" t="s">
        <v>59</v>
      </c>
      <c r="G6" s="23" t="s">
        <v>60</v>
      </c>
      <c r="H6" s="23" t="s">
        <v>61</v>
      </c>
      <c r="I6" s="23" t="s">
        <v>62</v>
      </c>
      <c r="J6" s="6" t="s">
        <v>63</v>
      </c>
      <c r="K6" s="6"/>
      <c r="L6" s="6"/>
      <c r="M6" s="6"/>
      <c r="N6" s="23" t="s">
        <v>64</v>
      </c>
      <c r="O6" s="23" t="s">
        <v>65</v>
      </c>
      <c r="P6" s="6" t="s">
        <v>66</v>
      </c>
      <c r="Q6" s="6"/>
      <c r="R6" s="6" t="s">
        <v>67</v>
      </c>
      <c r="S6" s="6"/>
      <c r="T6" s="23" t="s">
        <v>68</v>
      </c>
    </row>
    <row r="7" spans="1:20" x14ac:dyDescent="0.35">
      <c r="A7" s="13" t="s">
        <v>87</v>
      </c>
      <c r="B7" s="13" t="s">
        <v>200</v>
      </c>
      <c r="C7" s="13"/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20">
        <f>SUM(H7/15608350*100)</f>
        <v>0</v>
      </c>
      <c r="J7" s="13">
        <v>0</v>
      </c>
      <c r="K7" s="13">
        <v>0</v>
      </c>
      <c r="L7" s="13">
        <f>+J7+K7</f>
        <v>0</v>
      </c>
      <c r="M7" s="20">
        <f>SUM(L7/15608350*100)</f>
        <v>0</v>
      </c>
      <c r="N7" s="13">
        <v>0</v>
      </c>
      <c r="O7" s="20">
        <f>SUM((H7+N7)/15608350*100)</f>
        <v>0</v>
      </c>
      <c r="P7" s="13">
        <v>0</v>
      </c>
      <c r="Q7" s="20">
        <v>0</v>
      </c>
      <c r="R7" s="13" t="s">
        <v>73</v>
      </c>
      <c r="S7" s="13" t="s">
        <v>73</v>
      </c>
      <c r="T7" s="13">
        <v>0</v>
      </c>
    </row>
    <row r="8" spans="1:20" x14ac:dyDescent="0.35">
      <c r="A8" s="13" t="s">
        <v>108</v>
      </c>
      <c r="B8" s="13" t="s">
        <v>201</v>
      </c>
      <c r="C8" s="13"/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20">
        <f>SUM(H8/15608350*100)</f>
        <v>0</v>
      </c>
      <c r="J8" s="13">
        <v>0</v>
      </c>
      <c r="K8" s="13">
        <v>0</v>
      </c>
      <c r="L8" s="13">
        <f>+J8+K8</f>
        <v>0</v>
      </c>
      <c r="M8" s="20">
        <f>SUM(L8/15608350*100)</f>
        <v>0</v>
      </c>
      <c r="N8" s="13">
        <v>0</v>
      </c>
      <c r="O8" s="20">
        <f>SUM((H8+N8)/15608350*100)</f>
        <v>0</v>
      </c>
      <c r="P8" s="13">
        <v>0</v>
      </c>
      <c r="Q8" s="20">
        <v>0</v>
      </c>
      <c r="R8" s="13" t="s">
        <v>73</v>
      </c>
      <c r="S8" s="13" t="s">
        <v>73</v>
      </c>
      <c r="T8" s="13">
        <v>0</v>
      </c>
    </row>
    <row r="9" spans="1:20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14" customFormat="1" x14ac:dyDescent="0.35">
      <c r="A10" s="18"/>
      <c r="B10" s="18" t="s">
        <v>202</v>
      </c>
      <c r="C10" s="18"/>
      <c r="D10" s="18">
        <f t="shared" ref="D10:Q10" si="0">+D7+D8</f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21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21">
        <f t="shared" si="0"/>
        <v>0</v>
      </c>
      <c r="N10" s="18">
        <f t="shared" si="0"/>
        <v>0</v>
      </c>
      <c r="O10" s="21">
        <f t="shared" si="0"/>
        <v>0</v>
      </c>
      <c r="P10" s="18">
        <f t="shared" si="0"/>
        <v>0</v>
      </c>
      <c r="Q10" s="21">
        <f t="shared" si="0"/>
        <v>0</v>
      </c>
      <c r="R10" s="18"/>
      <c r="S10" s="18"/>
      <c r="T10" s="18">
        <f>+T7+T8</f>
        <v>0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defaultColWidth="8.7265625" defaultRowHeight="14.5" x14ac:dyDescent="0.35"/>
  <cols>
    <col min="1" max="1" width="50.7265625" customWidth="1"/>
    <col min="2" max="3" width="20.7265625" customWidth="1"/>
    <col min="5" max="5" width="20.7265625" customWidth="1"/>
  </cols>
  <sheetData>
    <row r="1" spans="1:4" s="15" customFormat="1" ht="15.5" x14ac:dyDescent="0.35">
      <c r="A1" s="24" t="s">
        <v>203</v>
      </c>
      <c r="B1" s="24"/>
      <c r="C1" s="24"/>
      <c r="D1" s="24"/>
    </row>
    <row r="2" spans="1:4" x14ac:dyDescent="0.35">
      <c r="A2" s="13" t="s">
        <v>204</v>
      </c>
      <c r="B2" s="13" t="s">
        <v>205</v>
      </c>
      <c r="C2" s="13" t="s">
        <v>206</v>
      </c>
      <c r="D2" s="13" t="s">
        <v>207</v>
      </c>
    </row>
    <row r="3" spans="1:4" x14ac:dyDescent="0.35">
      <c r="A3" s="13"/>
      <c r="B3" s="13"/>
      <c r="C3" s="13"/>
      <c r="D3" s="13"/>
    </row>
    <row r="4" spans="1:4" s="14" customFormat="1" x14ac:dyDescent="0.35">
      <c r="A4" s="18" t="s">
        <v>80</v>
      </c>
      <c r="B4" s="18"/>
      <c r="C4" s="18">
        <f>SUM(C2:C3)</f>
        <v>0</v>
      </c>
      <c r="D4" s="18">
        <f>SUM(D2:D3)</f>
        <v>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/>
  </sheetViews>
  <sheetFormatPr defaultColWidth="8.7265625" defaultRowHeight="14.5" x14ac:dyDescent="0.35"/>
  <cols>
    <col min="1" max="2" width="50.7265625" customWidth="1"/>
  </cols>
  <sheetData>
    <row r="1" spans="1:2" s="15" customFormat="1" ht="15.75" customHeight="1" x14ac:dyDescent="0.35">
      <c r="A1" s="4" t="s">
        <v>208</v>
      </c>
      <c r="B1" s="4"/>
    </row>
    <row r="2" spans="1:2" x14ac:dyDescent="0.35">
      <c r="A2" s="13" t="s">
        <v>36</v>
      </c>
      <c r="B2" s="13" t="s">
        <v>206</v>
      </c>
    </row>
    <row r="3" spans="1:2" x14ac:dyDescent="0.35">
      <c r="A3" s="13">
        <v>0</v>
      </c>
      <c r="B3" s="13">
        <v>0</v>
      </c>
    </row>
  </sheetData>
  <mergeCells count="1">
    <mergeCell ref="A1:B1"/>
  </mergeCells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Normal="100" workbookViewId="0"/>
  </sheetViews>
  <sheetFormatPr defaultColWidth="8.7265625" defaultRowHeight="14.5" x14ac:dyDescent="0.35"/>
  <cols>
    <col min="1" max="1" width="6.7265625" customWidth="1"/>
    <col min="2" max="2" width="50.7265625" customWidth="1"/>
    <col min="3" max="4" width="12.7265625" customWidth="1"/>
    <col min="5" max="5" width="50.7265625" customWidth="1"/>
    <col min="6" max="7" width="12.7265625" customWidth="1"/>
    <col min="8" max="10" width="20.7265625" customWidth="1"/>
  </cols>
  <sheetData>
    <row r="1" spans="1:10" s="25" customFormat="1" ht="13" x14ac:dyDescent="0.3"/>
    <row r="2" spans="1:10" s="15" customFormat="1" ht="15.5" x14ac:dyDescent="0.35">
      <c r="A2" s="3" t="s">
        <v>209</v>
      </c>
      <c r="B2" s="3"/>
      <c r="C2" s="3"/>
      <c r="D2" s="3"/>
      <c r="E2" s="3"/>
      <c r="F2" s="3"/>
      <c r="G2" s="3"/>
      <c r="H2" s="3"/>
      <c r="I2" s="3"/>
      <c r="J2" s="3"/>
    </row>
    <row r="3" spans="1:10" s="25" customFormat="1" ht="51" customHeight="1" x14ac:dyDescent="0.3">
      <c r="A3" s="26" t="s">
        <v>210</v>
      </c>
      <c r="B3" s="2" t="s">
        <v>211</v>
      </c>
      <c r="C3" s="2"/>
      <c r="D3" s="2"/>
      <c r="E3" s="2" t="s">
        <v>212</v>
      </c>
      <c r="F3" s="2"/>
      <c r="G3" s="2"/>
      <c r="H3" s="1" t="s">
        <v>213</v>
      </c>
      <c r="I3" s="1"/>
      <c r="J3" s="27" t="s">
        <v>214</v>
      </c>
    </row>
    <row r="4" spans="1:10" s="25" customFormat="1" ht="12.75" customHeight="1" x14ac:dyDescent="0.3">
      <c r="A4" s="26" t="s">
        <v>215</v>
      </c>
      <c r="B4" s="1" t="s">
        <v>216</v>
      </c>
      <c r="C4" s="1"/>
      <c r="D4" s="1"/>
      <c r="E4" s="1" t="s">
        <v>217</v>
      </c>
      <c r="F4" s="1"/>
      <c r="G4" s="1"/>
      <c r="H4" s="1" t="s">
        <v>218</v>
      </c>
      <c r="I4" s="1"/>
      <c r="J4" s="28" t="s">
        <v>219</v>
      </c>
    </row>
    <row r="5" spans="1:10" s="25" customFormat="1" ht="52" x14ac:dyDescent="0.3">
      <c r="A5" s="26" t="s">
        <v>220</v>
      </c>
      <c r="B5" s="26" t="s">
        <v>221</v>
      </c>
      <c r="C5" s="26" t="s">
        <v>83</v>
      </c>
      <c r="D5" s="26" t="s">
        <v>222</v>
      </c>
      <c r="E5" s="26" t="s">
        <v>221</v>
      </c>
      <c r="F5" s="26" t="s">
        <v>83</v>
      </c>
      <c r="G5" s="26" t="s">
        <v>222</v>
      </c>
      <c r="H5" s="26" t="s">
        <v>223</v>
      </c>
      <c r="I5" s="27" t="s">
        <v>224</v>
      </c>
      <c r="J5" s="26"/>
    </row>
    <row r="6" spans="1:10" x14ac:dyDescent="0.35">
      <c r="A6" s="13">
        <v>1</v>
      </c>
      <c r="B6" s="19" t="s">
        <v>225</v>
      </c>
      <c r="C6" s="19" t="s">
        <v>225</v>
      </c>
      <c r="D6" s="19" t="s">
        <v>225</v>
      </c>
      <c r="E6" s="19" t="s">
        <v>225</v>
      </c>
      <c r="F6" s="19" t="s">
        <v>225</v>
      </c>
      <c r="G6" s="19" t="s">
        <v>225</v>
      </c>
      <c r="H6" s="19" t="s">
        <v>225</v>
      </c>
      <c r="I6" s="19" t="s">
        <v>225</v>
      </c>
      <c r="J6" s="19" t="s">
        <v>225</v>
      </c>
    </row>
  </sheetData>
  <mergeCells count="7">
    <mergeCell ref="A2:J2"/>
    <mergeCell ref="B3:D3"/>
    <mergeCell ref="E3:G3"/>
    <mergeCell ref="H3:I3"/>
    <mergeCell ref="B4:D4"/>
    <mergeCell ref="E4:G4"/>
    <mergeCell ref="H4:I4"/>
  </mergeCells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Normal="100" workbookViewId="0"/>
  </sheetViews>
  <sheetFormatPr defaultColWidth="8.7265625" defaultRowHeight="14.5" x14ac:dyDescent="0.35"/>
  <cols>
    <col min="1" max="1" width="50.7265625" customWidth="1"/>
    <col min="2" max="3" width="20.7265625" customWidth="1"/>
    <col min="5" max="5" width="20.7265625" customWidth="1"/>
  </cols>
  <sheetData>
    <row r="1" spans="1:4" s="15" customFormat="1" ht="15.5" x14ac:dyDescent="0.35">
      <c r="A1" s="24" t="s">
        <v>226</v>
      </c>
      <c r="B1" s="24"/>
      <c r="C1" s="24"/>
      <c r="D1" s="24"/>
    </row>
    <row r="2" spans="1:4" x14ac:dyDescent="0.35">
      <c r="A2" s="13"/>
      <c r="B2" s="13" t="s">
        <v>227</v>
      </c>
      <c r="C2" s="13" t="s">
        <v>228</v>
      </c>
      <c r="D2" s="13" t="s">
        <v>229</v>
      </c>
    </row>
    <row r="3" spans="1:4" x14ac:dyDescent="0.35">
      <c r="A3" s="13" t="s">
        <v>230</v>
      </c>
      <c r="B3" s="13" t="s">
        <v>231</v>
      </c>
      <c r="C3" s="13" t="s">
        <v>231</v>
      </c>
      <c r="D3" s="13" t="s">
        <v>231</v>
      </c>
    </row>
    <row r="4" spans="1:4" x14ac:dyDescent="0.35">
      <c r="A4" s="13" t="s">
        <v>232</v>
      </c>
      <c r="B4" s="13" t="s">
        <v>231</v>
      </c>
      <c r="C4" s="13" t="s">
        <v>231</v>
      </c>
      <c r="D4" s="13" t="s">
        <v>231</v>
      </c>
    </row>
    <row r="5" spans="1:4" x14ac:dyDescent="0.35">
      <c r="A5" s="13" t="s">
        <v>233</v>
      </c>
      <c r="B5" s="13" t="s">
        <v>231</v>
      </c>
      <c r="C5" s="13" t="s">
        <v>231</v>
      </c>
      <c r="D5" s="13" t="s">
        <v>231</v>
      </c>
    </row>
    <row r="6" spans="1:4" x14ac:dyDescent="0.35">
      <c r="A6" s="13" t="s">
        <v>234</v>
      </c>
      <c r="B6" s="13" t="s">
        <v>231</v>
      </c>
      <c r="C6" s="13" t="s">
        <v>231</v>
      </c>
      <c r="D6" s="13" t="s">
        <v>231</v>
      </c>
    </row>
    <row r="7" spans="1:4" x14ac:dyDescent="0.35">
      <c r="A7" s="13" t="s">
        <v>235</v>
      </c>
      <c r="B7" s="13" t="s">
        <v>231</v>
      </c>
      <c r="C7" s="13" t="s">
        <v>231</v>
      </c>
      <c r="D7" s="13" t="s">
        <v>231</v>
      </c>
    </row>
    <row r="8" spans="1:4" x14ac:dyDescent="0.35">
      <c r="A8" s="13"/>
      <c r="B8" s="13"/>
      <c r="C8" s="13"/>
      <c r="D8" s="13"/>
    </row>
  </sheetData>
  <pageMargins left="1.38888888888889E-2" right="0.20833333333333301" top="0.83333333333333304" bottom="0.41666666666666702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Declaration</vt:lpstr>
      <vt:lpstr>Table-I Summary Statement</vt:lpstr>
      <vt:lpstr>Table-II Promoter Shareholding</vt:lpstr>
      <vt:lpstr>Table-III Public Shareholding</vt:lpstr>
      <vt:lpstr>Table-IV NP-NP Shareholding</vt:lpstr>
      <vt:lpstr>Table-IIIA Person in Concert</vt:lpstr>
      <vt:lpstr>Table-IIIB Unclaimed Details</vt:lpstr>
      <vt:lpstr>Table-V SBOs</vt:lpstr>
      <vt:lpstr>Table-VI  foreign ownership</vt:lpstr>
      <vt:lpstr>Declaration!Print_Titles</vt:lpstr>
      <vt:lpstr>'Table-VI  foreign ownership'!Print_Titles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Naveen Kiran Logisetti</dc:creator>
  <dc:description/>
  <cp:lastModifiedBy>amit</cp:lastModifiedBy>
  <cp:revision>1</cp:revision>
  <dcterms:created xsi:type="dcterms:W3CDTF">2023-04-06T06:41:58Z</dcterms:created>
  <dcterms:modified xsi:type="dcterms:W3CDTF">2023-09-26T05:01:32Z</dcterms:modified>
  <dc:language>en-US</dc:language>
</cp:coreProperties>
</file>